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SParker.HKW\Box Sync\MMDP\1. USAID MMDP\Procurement\Calculator - TT and LF MMDP\0. Final - May 2019\"/>
    </mc:Choice>
  </mc:AlternateContent>
  <xr:revisionPtr revIDLastSave="0" documentId="13_ncr:1_{2237031F-DD8B-4677-A708-8C9CE0A2F800}" xr6:coauthVersionLast="36" xr6:coauthVersionMax="36" xr10:uidLastSave="{00000000-0000-0000-0000-000000000000}"/>
  <bookViews>
    <workbookView xWindow="-110" yWindow="-110" windowWidth="19430" windowHeight="11030" tabRatio="500" xr2:uid="{00000000-000D-0000-FFFF-FFFF00000000}"/>
  </bookViews>
  <sheets>
    <sheet name="Introduction" sheetId="3" r:id="rId1"/>
    <sheet name="Chirurgie de hydrocèle-hernie" sheetId="5" r:id="rId2"/>
    <sheet name="Sheet1" sheetId="6" state="hidden" r:id="rId3"/>
  </sheets>
  <calcPr calcId="19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5" l="1"/>
  <c r="L9" i="5"/>
  <c r="K17" i="5"/>
  <c r="K13" i="5"/>
  <c r="L13" i="5"/>
  <c r="P13" i="5"/>
  <c r="K12" i="5"/>
  <c r="L12" i="5"/>
  <c r="P12" i="5"/>
  <c r="K11" i="5"/>
  <c r="L11" i="5"/>
  <c r="P11" i="5"/>
  <c r="K10" i="5"/>
  <c r="L10" i="5"/>
  <c r="P10" i="5"/>
  <c r="P9" i="5"/>
  <c r="D37" i="5"/>
  <c r="D36" i="5"/>
  <c r="L17" i="5"/>
  <c r="D41" i="5"/>
  <c r="D40" i="5"/>
  <c r="D39" i="5"/>
  <c r="D38" i="5"/>
  <c r="D35" i="5"/>
  <c r="D34" i="5"/>
  <c r="D33" i="5"/>
  <c r="D32" i="5"/>
  <c r="D31" i="5"/>
  <c r="D30" i="5"/>
  <c r="D29" i="5"/>
  <c r="D28" i="5"/>
  <c r="D27" i="5"/>
  <c r="D26" i="5"/>
  <c r="D25" i="5"/>
  <c r="P17" i="5"/>
  <c r="K16" i="5"/>
  <c r="K15" i="5"/>
  <c r="K14" i="5"/>
  <c r="L15" i="5"/>
  <c r="P15" i="5"/>
  <c r="L14" i="5"/>
  <c r="P14" i="5"/>
  <c r="L16" i="5"/>
  <c r="P16" i="5"/>
</calcChain>
</file>

<file path=xl/sharedStrings.xml><?xml version="1.0" encoding="utf-8"?>
<sst xmlns="http://schemas.openxmlformats.org/spreadsheetml/2006/main" count="156" uniqueCount="123">
  <si>
    <t>ml</t>
  </si>
  <si>
    <t>mg</t>
  </si>
  <si>
    <t>Pethidine</t>
  </si>
  <si>
    <t>Injection</t>
  </si>
  <si>
    <t>Amoxyciline</t>
  </si>
  <si>
    <t>100mg/2ml</t>
  </si>
  <si>
    <t>Comprimé</t>
  </si>
  <si>
    <t>Total par Patient</t>
  </si>
  <si>
    <t>Unités par Dose</t>
  </si>
  <si>
    <t>Dose par Patient</t>
  </si>
  <si>
    <t>Forme</t>
  </si>
  <si>
    <t xml:space="preserve">Aiguilles 24G </t>
  </si>
  <si>
    <t>bocaux</t>
  </si>
  <si>
    <t xml:space="preserve">Approvisionnement global   </t>
  </si>
  <si>
    <t>Type de conditionnement</t>
  </si>
  <si>
    <t>Durée en jours</t>
  </si>
  <si>
    <t>Dose par jour</t>
  </si>
  <si>
    <t xml:space="preserve">Unités SI </t>
  </si>
  <si>
    <t>Quantité nécessaire par patient</t>
  </si>
  <si>
    <t>Nombre total à commander</t>
  </si>
  <si>
    <t>mg, fiole</t>
  </si>
  <si>
    <t>fioles</t>
  </si>
  <si>
    <t>ml, fiole</t>
  </si>
  <si>
    <t>Puissance</t>
  </si>
  <si>
    <t>Consommables</t>
  </si>
  <si>
    <t>Quantité totale</t>
  </si>
  <si>
    <t xml:space="preserve">ml </t>
  </si>
  <si>
    <r>
      <t>La chirurgie de l'hydroc</t>
    </r>
    <r>
      <rPr>
        <b/>
        <sz val="18"/>
        <color theme="4" tint="-0.499984740745262"/>
        <rFont val="Calibri"/>
        <family val="2"/>
      </rPr>
      <t>èle</t>
    </r>
  </si>
  <si>
    <t>Nombre de doses nécessaires pour les chirurgies prévues</t>
  </si>
  <si>
    <t>sac/flacon</t>
  </si>
  <si>
    <t>sacs</t>
  </si>
  <si>
    <t>flacons</t>
  </si>
  <si>
    <r>
      <t>Kit de chirurgie de l'hydroc</t>
    </r>
    <r>
      <rPr>
        <b/>
        <sz val="12"/>
        <color rgb="FF000000"/>
        <rFont val="Calibri"/>
        <family val="2"/>
      </rPr>
      <t>è</t>
    </r>
    <r>
      <rPr>
        <b/>
        <sz val="12"/>
        <color rgb="FF000000"/>
        <rFont val="Calibri"/>
        <family val="2"/>
        <scheme val="minor"/>
      </rPr>
      <t>le (Biens durables)</t>
    </r>
  </si>
  <si>
    <t>Ciseaux Mayo</t>
  </si>
  <si>
    <t>Pinces Allis</t>
  </si>
  <si>
    <t>Pinces à dissection - à griffes</t>
  </si>
  <si>
    <t>Pinces à dissection - sans griffes</t>
  </si>
  <si>
    <t>Ciprofloxacine</t>
  </si>
  <si>
    <t>Ciseaux Metzembaum</t>
  </si>
  <si>
    <t>Cuvette haricot</t>
  </si>
  <si>
    <t>Nom du médicament</t>
  </si>
  <si>
    <t>Sac/flacon</t>
  </si>
  <si>
    <t>Flacon</t>
  </si>
  <si>
    <t xml:space="preserve">Hygiène des mains </t>
  </si>
  <si>
    <t>Savon</t>
  </si>
  <si>
    <t xml:space="preserve">Solution désinfectante pour les mains </t>
  </si>
  <si>
    <t>Nombre de chirurgies prévues (patients)</t>
  </si>
  <si>
    <r>
      <t>Derni</t>
    </r>
    <r>
      <rPr>
        <sz val="12"/>
        <color theme="1"/>
        <rFont val="Calibri"/>
        <family val="2"/>
      </rPr>
      <t>è</t>
    </r>
    <r>
      <rPr>
        <sz val="12"/>
        <color theme="1"/>
        <rFont val="Calibri"/>
        <family val="2"/>
        <scheme val="minor"/>
      </rPr>
      <t>re révision : mai 2019</t>
    </r>
  </si>
  <si>
    <t>Solution saline OU Lactate de Ringer</t>
  </si>
  <si>
    <t>%</t>
  </si>
  <si>
    <t xml:space="preserve">Lames chirurgicales (taille 15) </t>
  </si>
  <si>
    <t>Porte-aiguille</t>
  </si>
  <si>
    <r>
      <t>Nombre n</t>
    </r>
    <r>
      <rPr>
        <b/>
        <sz val="11"/>
        <color theme="1"/>
        <rFont val="Calibri"/>
        <family val="2"/>
      </rPr>
      <t>é</t>
    </r>
    <r>
      <rPr>
        <b/>
        <sz val="11"/>
        <color theme="1"/>
        <rFont val="Calibri"/>
        <family val="2"/>
        <scheme val="minor"/>
      </rPr>
      <t>cessaire par chirurgie</t>
    </r>
  </si>
  <si>
    <r>
      <t>Diclofénac</t>
    </r>
    <r>
      <rPr>
        <sz val="10"/>
        <color theme="1"/>
        <rFont val="Calibri"/>
        <family val="2"/>
        <scheme val="minor"/>
      </rPr>
      <t>****</t>
    </r>
  </si>
  <si>
    <r>
      <t>Lidocaine</t>
    </r>
    <r>
      <rPr>
        <sz val="10"/>
        <color theme="1"/>
        <rFont val="Calibri"/>
        <family val="2"/>
        <scheme val="minor"/>
      </rPr>
      <t>*</t>
    </r>
  </si>
  <si>
    <t>Solution de povidone iodée OU chlorhexidine</t>
  </si>
  <si>
    <t>Aiguilles 18G</t>
  </si>
  <si>
    <t>1g/15ml</t>
  </si>
  <si>
    <t>80mg/2ml</t>
  </si>
  <si>
    <t>g</t>
  </si>
  <si>
    <t>comprimés, bocal</t>
  </si>
  <si>
    <t>Équipement de protection pour le personnel de santé qui manipule les déchets (les gants au minimum).</t>
  </si>
  <si>
    <t>mg/2ml fiole</t>
  </si>
  <si>
    <t>g/15ml fiole</t>
  </si>
  <si>
    <t>ml flacon</t>
  </si>
  <si>
    <t>(ouvrir si nécessaire)</t>
  </si>
  <si>
    <t>Besoins pour la chirurgie de l'hydrocèle (et de l'hernie)</t>
  </si>
  <si>
    <t>Pourcentage estimé d'hydrocèles bilatérales</t>
  </si>
  <si>
    <t>Pourcentage estimé de comorbidité hydrocèle et hernie</t>
  </si>
  <si>
    <r>
      <t xml:space="preserve">*Lidocaine </t>
    </r>
    <r>
      <rPr>
        <sz val="10"/>
        <color theme="1"/>
        <rFont val="Calibri"/>
        <family val="2"/>
      </rPr>
      <t>à</t>
    </r>
    <r>
      <rPr>
        <sz val="8"/>
        <color theme="1"/>
        <rFont val="Calibri"/>
        <family val="2"/>
      </rPr>
      <t xml:space="preserve"> </t>
    </r>
    <r>
      <rPr>
        <sz val="10"/>
        <color theme="1"/>
        <rFont val="Calibri"/>
        <family val="2"/>
        <scheme val="minor"/>
      </rPr>
      <t>2% OU Lidocaine avec épinéphrine à 1:200 000 OU mélange de 50:50 de lidocaine à 1% avec bupivacaïne à 0,25%</t>
    </r>
  </si>
  <si>
    <r>
      <t>Blouse chirurgicale stérile (pour chirurgiens)</t>
    </r>
    <r>
      <rPr>
        <sz val="10"/>
        <color rgb="FF000000"/>
        <rFont val="Calibri"/>
        <family val="2"/>
        <scheme val="minor"/>
      </rPr>
      <t>*</t>
    </r>
  </si>
  <si>
    <t>Paire de gants</t>
  </si>
  <si>
    <t xml:space="preserve">Seringue luer lock 10 ml </t>
  </si>
  <si>
    <t>Bonnet pour chirurgien et assistant</t>
  </si>
  <si>
    <t>Masque pour chirurgien et assistant</t>
  </si>
  <si>
    <t>Seringue luer lock 60ml</t>
  </si>
  <si>
    <t>Seringue à embout pour cathéter 60ml</t>
  </si>
  <si>
    <t>Fil de suture: résorbable tressé, en ployglactine (Vicryl, Dexon) 2-0, 3-0, 4-0</t>
  </si>
  <si>
    <t>Monocryl ou Vicryl rapide pour peau 4-0 (pour l'hernie)</t>
  </si>
  <si>
    <t>Maille chirurgicale si disponible (pour l'hernie)</t>
  </si>
  <si>
    <t>Fil de suture en polypropylène (non résorbable) 2-0 (pour l'hernie)</t>
  </si>
  <si>
    <r>
      <t>Bande en crêpe ou élastique</t>
    </r>
    <r>
      <rPr>
        <sz val="10"/>
        <color rgb="FF000000"/>
        <rFont val="Calibri"/>
        <family val="2"/>
        <scheme val="minor"/>
      </rPr>
      <t>**</t>
    </r>
  </si>
  <si>
    <r>
      <t>* Si un(e) infirmier/infirmi</t>
    </r>
    <r>
      <rPr>
        <sz val="10"/>
        <color theme="1"/>
        <rFont val="Calibri"/>
        <family val="2"/>
      </rPr>
      <t>è</t>
    </r>
    <r>
      <rPr>
        <sz val="10"/>
        <color theme="1"/>
        <rFont val="Calibri"/>
        <family val="2"/>
        <scheme val="minor"/>
      </rPr>
      <t xml:space="preserve">re de bloc est présent(e), ajouter 1 à toutes les quantités du chirurgien. Il y a généralement deux types de blouses : jetables ou réutilisables. Les blouses jetables sont jetées de façon appropriée après chaque chirurgie, et les blouses réutilisables sont stérilisées après chaque chirurgie et ensuite réutilisées. Le total ci-dessus peut être utilisé pour la planification dans les deux cas. </t>
    </r>
  </si>
  <si>
    <r>
      <t>**1 pour l'intervention; 1 pour chaque changement de pansement apr</t>
    </r>
    <r>
      <rPr>
        <sz val="10"/>
        <color theme="1"/>
        <rFont val="Calibri"/>
        <family val="2"/>
      </rPr>
      <t>ès l'opé</t>
    </r>
    <r>
      <rPr>
        <sz val="10"/>
        <color theme="1"/>
        <rFont val="Calibri"/>
        <family val="2"/>
        <scheme val="minor"/>
      </rPr>
      <t>ration (Jours 3, 5, 7). En plus, les compresses de gaze et les gants seront nécessaires pour le changement de pansement après l'opération.</t>
    </r>
  </si>
  <si>
    <t>Tablier imperméable pour les chirurgiens</t>
  </si>
  <si>
    <t>Serviette stérile pour chariot ou table</t>
  </si>
  <si>
    <t>Serviette stérile pour plaie</t>
  </si>
  <si>
    <t>Champ opératoire stérile</t>
  </si>
  <si>
    <t>Manche de bistouri</t>
  </si>
  <si>
    <r>
      <t xml:space="preserve">Pinces à </t>
    </r>
    <r>
      <rPr>
        <sz val="12"/>
        <color theme="1"/>
        <rFont val="Calibri"/>
        <family val="2"/>
      </rPr>
      <t>é</t>
    </r>
    <r>
      <rPr>
        <sz val="12"/>
        <color theme="1"/>
        <rFont val="Calibri"/>
        <family val="2"/>
        <scheme val="minor"/>
      </rPr>
      <t>ponges</t>
    </r>
  </si>
  <si>
    <t>Clips pour serviettes</t>
  </si>
  <si>
    <r>
      <t>Pinces courbées pour art</t>
    </r>
    <r>
      <rPr>
        <sz val="12"/>
        <color theme="1"/>
        <rFont val="Calibri"/>
        <family val="2"/>
      </rPr>
      <t>è</t>
    </r>
    <r>
      <rPr>
        <sz val="12"/>
        <color theme="1"/>
        <rFont val="Calibri"/>
        <family val="2"/>
        <scheme val="minor"/>
      </rPr>
      <t>res</t>
    </r>
  </si>
  <si>
    <t>Pinces droites pour artères</t>
  </si>
  <si>
    <t>Petite tasse en acier</t>
  </si>
  <si>
    <t>Ecarteur (armée/marine)</t>
  </si>
  <si>
    <t>Ecarteur autostatique (pour l'hernie)</t>
  </si>
  <si>
    <t>Tube d'aspiration et bocal (recommandé)</t>
  </si>
  <si>
    <t>Désinfectant pour décontaminer les instruments.</t>
  </si>
  <si>
    <t>Autoclave ou étuvage pour stériliser les instruments.</t>
  </si>
  <si>
    <t>Conseils pour la gestion des déchets médicaux</t>
  </si>
  <si>
    <t>Sacs en plastique de 2 couleurs différentes pour faciliter la ségrégation des déchets contaminés/non contaminés. Les déchets contaminés devraient etre éliminés selon les protocoles des maladies infectieuses.</t>
  </si>
  <si>
    <t>Outil de Calcul d'Approvisionnement pour le Projet MMDP de l'USAID</t>
  </si>
  <si>
    <r>
      <t xml:space="preserve">Ce formulaire a été élaboré pour faciliter l'approvisionnement en produits pharmaceutiques, en consommables et en bien durables qui sont nécessaires pour appuyer les activités du Projet MMDP financé par l'USAID. Cet outil simplifie et normalise les calculs permettant de déterminer la quantité de matériels recommandés pour la chirurgie de l'hydrocèle tel que précisé dans le rapport de la consultation informelle d'experts de l'Organisation Mondiale de la Santé de 2019 intitulé </t>
    </r>
    <r>
      <rPr>
        <i/>
        <sz val="12"/>
        <rFont val="Calibri"/>
        <family val="2"/>
        <scheme val="minor"/>
      </rPr>
      <t xml:space="preserve">Surgical Approaches to the Urogenital Manifestations of Lymphatic Filariasis. </t>
    </r>
    <r>
      <rPr>
        <sz val="12"/>
        <rFont val="Calibri"/>
        <family val="2"/>
        <scheme val="minor"/>
      </rPr>
      <t>Les sources de financement varient selon les pays et les projets, et cet outil est un guide d'approvisionnement</t>
    </r>
    <r>
      <rPr>
        <i/>
        <sz val="12"/>
        <rFont val="Calibri"/>
        <family val="2"/>
        <scheme val="minor"/>
      </rPr>
      <t>.</t>
    </r>
  </si>
  <si>
    <r>
      <t xml:space="preserve">Pour utiliser cet outil, insérez les informations spécifiques au pays dans les cases jaunes au début du formulaire. Afin de s'assurer que tous les besoins en approvisionnement sont pris en compte, le nombre de chirurgies prévues devrait aussi inclure celles qui auront lieu lors des formations des chirurgiens. Pour faciliter la saisie complète des informations et éviter les erreurs de saisie, les cases dans les tableaux suivants seront alimentées automatiquement </t>
    </r>
    <r>
      <rPr>
        <sz val="12"/>
        <color theme="1"/>
        <rFont val="Calibri"/>
        <family val="2"/>
      </rPr>
      <t>à</t>
    </r>
    <r>
      <rPr>
        <sz val="12"/>
        <color theme="1"/>
        <rFont val="Calibri"/>
        <family val="2"/>
        <scheme val="minor"/>
      </rPr>
      <t xml:space="preserve"> partir des informations insérées dans les cases jaunes au début du formulaire. Afin de protéger ces formules, les feuilles Excel sont verrouillées. Veuillez noter qu'ajouter, modifier ou supprimer des cases ou toute autre information dans ce formulaire pourrait perturber les calculs automatiques et entrainer des résultats inexacts.</t>
    </r>
  </si>
  <si>
    <r>
      <t xml:space="preserve">De plus, les calculs de </t>
    </r>
    <r>
      <rPr>
        <i/>
        <sz val="11"/>
        <color theme="1"/>
        <rFont val="Calibri"/>
        <family val="2"/>
        <scheme val="minor"/>
      </rPr>
      <t xml:space="preserve">Nombre Total à Commander </t>
    </r>
    <r>
      <rPr>
        <sz val="12"/>
        <color theme="1"/>
        <rFont val="Calibri"/>
        <family val="2"/>
        <scheme val="minor"/>
      </rPr>
      <t xml:space="preserve">augmentent automatiquement le besoin estimé par un petit pourcentage, pour compenser les pertes potentielles. </t>
    </r>
  </si>
  <si>
    <r>
      <t xml:space="preserve">Veuillez adresser toute question portant sur ce formulaire </t>
    </r>
    <r>
      <rPr>
        <sz val="12"/>
        <color theme="1"/>
        <rFont val="Calibri"/>
        <family val="2"/>
      </rPr>
      <t>à</t>
    </r>
    <r>
      <rPr>
        <sz val="12"/>
        <color theme="1"/>
        <rFont val="Calibri"/>
        <family val="2"/>
        <scheme val="minor"/>
      </rPr>
      <t xml:space="preserve">: </t>
    </r>
    <r>
      <rPr>
        <i/>
        <sz val="12"/>
        <color theme="1"/>
        <rFont val="Calibri"/>
        <family val="2"/>
        <scheme val="minor"/>
      </rPr>
      <t>MMDPproject@hki.org</t>
    </r>
  </si>
  <si>
    <t>Unités Standard Internationales</t>
  </si>
  <si>
    <t>Solution de glucose</t>
  </si>
  <si>
    <r>
      <t xml:space="preserve">** Des antibiotiques additionnels pourraient </t>
    </r>
    <r>
      <rPr>
        <sz val="10"/>
        <color theme="1"/>
        <rFont val="Calibri"/>
        <family val="2"/>
      </rPr>
      <t>ê</t>
    </r>
    <r>
      <rPr>
        <sz val="10"/>
        <color theme="1"/>
        <rFont val="Calibri"/>
        <family val="2"/>
        <scheme val="minor"/>
      </rPr>
      <t xml:space="preserve">tre prescrits </t>
    </r>
    <r>
      <rPr>
        <sz val="10"/>
        <color theme="1"/>
        <rFont val="Calibri"/>
        <family val="2"/>
      </rPr>
      <t>à</t>
    </r>
    <r>
      <rPr>
        <sz val="10"/>
        <color theme="1"/>
        <rFont val="Calibri"/>
        <family val="2"/>
        <scheme val="minor"/>
      </rPr>
      <t xml:space="preserve"> la discretion du chirurgien et selon les protocoles locaux pour antibiotiques.</t>
    </r>
  </si>
  <si>
    <r>
      <t>Céphalosporine de premi</t>
    </r>
    <r>
      <rPr>
        <sz val="12"/>
        <color theme="1"/>
        <rFont val="Calibri"/>
        <family val="2"/>
      </rPr>
      <t>è</t>
    </r>
    <r>
      <rPr>
        <sz val="12"/>
        <color theme="1"/>
        <rFont val="Calibri"/>
        <family val="2"/>
        <scheme val="minor"/>
      </rPr>
      <t xml:space="preserve">re génération </t>
    </r>
    <r>
      <rPr>
        <sz val="10"/>
        <color theme="1"/>
        <rFont val="Calibri"/>
        <family val="2"/>
        <scheme val="minor"/>
      </rPr>
      <t>(par ex., Céphalexine) pour utilisation avec l'aminoglycoside**</t>
    </r>
  </si>
  <si>
    <r>
      <t xml:space="preserve">Aminoglycoside </t>
    </r>
    <r>
      <rPr>
        <sz val="10"/>
        <color theme="1"/>
        <rFont val="Calibri"/>
        <family val="2"/>
        <scheme val="minor"/>
      </rPr>
      <t>(pour utilisation avec la c</t>
    </r>
    <r>
      <rPr>
        <sz val="10"/>
        <color theme="1"/>
        <rFont val="Calibri"/>
        <family val="2"/>
      </rPr>
      <t>é</t>
    </r>
    <r>
      <rPr>
        <sz val="10"/>
        <color theme="1"/>
        <rFont val="Calibri"/>
        <family val="2"/>
        <scheme val="minor"/>
      </rPr>
      <t>phalosporine)***</t>
    </r>
  </si>
  <si>
    <t>Diazépam</t>
  </si>
  <si>
    <r>
      <t>**** A utiliser apr</t>
    </r>
    <r>
      <rPr>
        <sz val="10"/>
        <color theme="1"/>
        <rFont val="Calibri"/>
        <family val="2"/>
      </rPr>
      <t>è</t>
    </r>
    <r>
      <rPr>
        <sz val="10"/>
        <color theme="1"/>
        <rFont val="Calibri"/>
        <family val="2"/>
        <scheme val="minor"/>
      </rPr>
      <t>s la chirurgie et non pas avant. Alternativement, utiliser l'acétaminophène.</t>
    </r>
  </si>
  <si>
    <t>Compresses de gaze (stériles, en paquets)</t>
  </si>
  <si>
    <t>Rouleau du pansement adhésif</t>
  </si>
  <si>
    <t>Eléments de prévention des infections</t>
  </si>
  <si>
    <t>Gestion des instruments chirurgicaux: processus de décontamination avant la stérilisation</t>
  </si>
  <si>
    <r>
      <t xml:space="preserve">La majorité des autres déchets médicaux peuvent </t>
    </r>
    <r>
      <rPr>
        <sz val="12"/>
        <color theme="1"/>
        <rFont val="Calibri"/>
        <family val="2"/>
      </rPr>
      <t>ê</t>
    </r>
    <r>
      <rPr>
        <sz val="12"/>
        <color theme="1"/>
        <rFont val="Calibri"/>
        <family val="2"/>
        <scheme val="minor"/>
      </rPr>
      <t>tre incinérés.</t>
    </r>
  </si>
  <si>
    <r>
      <t xml:space="preserve">Un récipient 'safe' pour déchets tranchants devrait être mis à la disposition du chirurgien pour chaque lieu de chirurgie et devrait </t>
    </r>
    <r>
      <rPr>
        <sz val="12"/>
        <color theme="1"/>
        <rFont val="Calibri"/>
        <family val="2"/>
      </rPr>
      <t>ê</t>
    </r>
    <r>
      <rPr>
        <sz val="12"/>
        <color theme="1"/>
        <rFont val="Calibri"/>
        <family val="2"/>
        <scheme val="minor"/>
      </rPr>
      <t xml:space="preserve">tre remplacé régulierement lorsqu'il devient rempli. </t>
    </r>
  </si>
  <si>
    <r>
      <rPr>
        <b/>
        <i/>
        <sz val="10"/>
        <color theme="1"/>
        <rFont val="Calibri"/>
        <family val="2"/>
        <scheme val="minor"/>
      </rPr>
      <t>Notes:</t>
    </r>
    <r>
      <rPr>
        <sz val="10"/>
        <color theme="1"/>
        <rFont val="Calibri"/>
        <family val="2"/>
        <scheme val="minor"/>
      </rPr>
      <t xml:space="preserve"> Les éléments dans ce tableau sont fournis </t>
    </r>
    <r>
      <rPr>
        <sz val="10"/>
        <color theme="1"/>
        <rFont val="Calibri"/>
        <family val="2"/>
      </rPr>
      <t>à</t>
    </r>
    <r>
      <rPr>
        <sz val="10"/>
        <color theme="1"/>
        <rFont val="Calibri"/>
        <family val="2"/>
        <scheme val="minor"/>
      </rPr>
      <t xml:space="preserve"> titre d'information dans le cadre des exigences minimales pour le bon fonctionnement d'un établissement de santé chirurgical.</t>
    </r>
  </si>
  <si>
    <t xml:space="preserve">Ce formulaire a été élaboré  par l'équipe du Projet Gestion de la Morbidité et Prévention de l'Invalidité pour le Trachome Cécitant et la Filariose Lymphatique (MMDP) chez Helen Keller International avec le financement de l'Agence des Etats-Unis pour le Développement International sous le No. d'accord de coopération AID-OAA-A-14-00054.                   </t>
  </si>
  <si>
    <t>Détergent et eau avec brosse pour le nettoyage des instruments. L'utilisation de l'eau de javel n'est pas recommandée pour désinfecter. Les instruments ne devraient pas être trempés dans l'eau de javel durant le processus de stérilisation.</t>
  </si>
  <si>
    <t>*** La dose dépendra de l'aminoglycoside utilisé (par ex, la gentamicine ou autre). Le choix de l'aminoglycoside devrait tenir compte de l'antibiorésistance locale. Une fois que le choix de l'antibiotique est fait, il faudrait ajuster la dose. La dose précisée dans le tableau ci-dessus est basée sur un homme moyen de 60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</si>
</sst>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b/>
      <sz val="12"/>
      <color rgb="FF000000"/>
      <name val="Calibri"/>
      <family val="2"/>
      <scheme val="minor"/>
    </font>
    <font>
      <sz val="12"/>
      <color rgb="FF000000"/>
      <name val="Calibri"/>
      <family val="2"/>
      <scheme val="minor"/>
    </font>
    <font>
      <b/>
      <sz val="18"/>
      <color theme="4" tint="-0.499984740745262"/>
      <name val="Calibri"/>
      <family val="2"/>
      <scheme val="minor"/>
    </font>
    <font>
      <sz val="12"/>
      <color theme="1"/>
      <name val="Gill Sans MT"/>
      <family val="2"/>
    </font>
    <font>
      <b/>
      <i/>
      <sz val="11"/>
      <color theme="1"/>
      <name val="Calibri"/>
      <family val="2"/>
      <scheme val="minor"/>
    </font>
    <font>
      <sz val="12"/>
      <name val="Calibri"/>
      <family val="2"/>
      <scheme val="minor"/>
    </font>
    <font>
      <sz val="12"/>
      <color theme="1"/>
      <name val="Calibri"/>
      <family val="2"/>
    </font>
    <font>
      <sz val="11.5"/>
      <color theme="1"/>
      <name val="Calibri"/>
      <family val="2"/>
      <scheme val="minor"/>
    </font>
    <font>
      <b/>
      <sz val="18"/>
      <color theme="4" tint="-0.499984740745262"/>
      <name val="Calibri"/>
      <family val="2"/>
    </font>
    <font>
      <i/>
      <sz val="12"/>
      <name val="Calibri"/>
      <family val="2"/>
      <scheme val="minor"/>
    </font>
    <font>
      <b/>
      <sz val="12"/>
      <color rgb="FF000000"/>
      <name val="Calibri"/>
      <family val="2"/>
    </font>
    <font>
      <i/>
      <sz val="11"/>
      <color theme="1"/>
      <name val="Calibri"/>
      <family val="2"/>
      <scheme val="minor"/>
    </font>
    <font>
      <i/>
      <sz val="12"/>
      <color theme="1"/>
      <name val="Calibri"/>
      <family val="2"/>
      <scheme val="minor"/>
    </font>
    <font>
      <b/>
      <sz val="11"/>
      <color theme="1"/>
      <name val="Calibri"/>
      <family val="2"/>
      <scheme val="minor"/>
    </font>
    <font>
      <b/>
      <sz val="11"/>
      <color theme="1"/>
      <name val="Calibri"/>
      <family val="2"/>
    </font>
    <font>
      <sz val="10"/>
      <color theme="1"/>
      <name val="Calibri"/>
      <family val="2"/>
      <scheme val="minor"/>
    </font>
    <font>
      <b/>
      <i/>
      <sz val="10"/>
      <color theme="1"/>
      <name val="Calibri"/>
      <family val="2"/>
      <scheme val="minor"/>
    </font>
    <font>
      <sz val="10"/>
      <color rgb="FF000000"/>
      <name val="Calibri"/>
      <family val="2"/>
      <scheme val="minor"/>
    </font>
    <font>
      <sz val="10"/>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auto="1"/>
      </bottom>
      <diagonal/>
    </border>
    <border>
      <left style="medium">
        <color indexed="64"/>
      </left>
      <right style="medium">
        <color indexed="64"/>
      </right>
      <top/>
      <bottom style="medium">
        <color indexed="64"/>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59">
    <xf numFmtId="0" fontId="0" fillId="0" borderId="0" xfId="0"/>
    <xf numFmtId="0" fontId="0" fillId="2" borderId="0" xfId="0" applyFill="1" applyBorder="1"/>
    <xf numFmtId="0" fontId="0" fillId="5" borderId="0" xfId="0" applyFill="1" applyBorder="1"/>
    <xf numFmtId="0" fontId="8" fillId="5" borderId="0" xfId="0" applyFont="1" applyFill="1" applyBorder="1" applyAlignment="1">
      <alignment horizontal="center" vertical="top" wrapText="1"/>
    </xf>
    <xf numFmtId="0" fontId="0" fillId="2" borderId="0" xfId="0" applyFill="1" applyBorder="1" applyAlignment="1">
      <alignment wrapText="1"/>
    </xf>
    <xf numFmtId="0" fontId="0" fillId="2" borderId="0" xfId="0" applyFill="1" applyBorder="1" applyAlignment="1">
      <alignment horizontal="left" wrapText="1"/>
    </xf>
    <xf numFmtId="0" fontId="0" fillId="0" borderId="0" xfId="0" applyProtection="1"/>
    <xf numFmtId="0" fontId="1" fillId="0" borderId="0" xfId="0" applyFont="1" applyProtection="1"/>
    <xf numFmtId="0" fontId="0" fillId="0" borderId="0" xfId="0" applyBorder="1" applyAlignment="1" applyProtection="1"/>
    <xf numFmtId="0" fontId="1" fillId="0" borderId="0" xfId="0" applyFont="1" applyBorder="1" applyProtection="1"/>
    <xf numFmtId="0" fontId="4" fillId="0" borderId="0" xfId="0" applyFont="1" applyProtection="1"/>
    <xf numFmtId="0" fontId="1" fillId="3" borderId="0"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6" xfId="0" applyFont="1" applyFill="1" applyBorder="1" applyProtection="1"/>
    <xf numFmtId="0" fontId="0" fillId="2" borderId="0" xfId="0" applyFill="1" applyBorder="1" applyAlignment="1" applyProtection="1">
      <alignment horizontal="right"/>
    </xf>
    <xf numFmtId="0" fontId="0" fillId="0" borderId="0" xfId="0" applyBorder="1" applyAlignment="1" applyProtection="1">
      <alignment horizontal="left"/>
    </xf>
    <xf numFmtId="0" fontId="0" fillId="0" borderId="5" xfId="0" applyBorder="1" applyAlignment="1" applyProtection="1">
      <alignment horizontal="right"/>
    </xf>
    <xf numFmtId="0" fontId="0" fillId="2" borderId="0" xfId="0" applyFill="1" applyProtection="1"/>
    <xf numFmtId="0" fontId="0" fillId="0" borderId="0" xfId="0" applyAlignment="1" applyProtection="1">
      <alignment horizontal="right"/>
    </xf>
    <xf numFmtId="0" fontId="0" fillId="0" borderId="0" xfId="0" applyFont="1" applyProtection="1"/>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0" fillId="0" borderId="0" xfId="0" applyFill="1" applyProtection="1"/>
    <xf numFmtId="0" fontId="1" fillId="0" borderId="0" xfId="0" applyFont="1" applyFill="1" applyProtection="1"/>
    <xf numFmtId="0" fontId="0" fillId="0" borderId="0" xfId="0" applyBorder="1" applyAlignment="1" applyProtection="1">
      <alignment horizontal="right"/>
    </xf>
    <xf numFmtId="0" fontId="1" fillId="4" borderId="1" xfId="0" applyFont="1" applyFill="1" applyBorder="1" applyAlignment="1" applyProtection="1">
      <protection locked="0"/>
    </xf>
    <xf numFmtId="0" fontId="1" fillId="2" borderId="0" xfId="0" applyFont="1" applyFill="1" applyBorder="1" applyAlignment="1" applyProtection="1">
      <protection locked="0"/>
    </xf>
    <xf numFmtId="0" fontId="1" fillId="2" borderId="12" xfId="0" applyFont="1" applyFill="1" applyBorder="1" applyAlignment="1" applyProtection="1">
      <protection locked="0"/>
    </xf>
    <xf numFmtId="0" fontId="1" fillId="0" borderId="0" xfId="0" applyFont="1" applyFill="1" applyBorder="1" applyAlignment="1">
      <alignment vertical="center" wrapText="1"/>
    </xf>
    <xf numFmtId="0" fontId="1" fillId="0" borderId="0" xfId="0" applyFont="1" applyFill="1" applyBorder="1"/>
    <xf numFmtId="0" fontId="0" fillId="0" borderId="0" xfId="0" applyFill="1" applyBorder="1" applyAlignment="1">
      <alignment horizontal="right" vertical="center"/>
    </xf>
    <xf numFmtId="0" fontId="0" fillId="0" borderId="12" xfId="0" applyFill="1" applyBorder="1" applyAlignment="1" applyProtection="1">
      <alignment horizontal="right"/>
    </xf>
    <xf numFmtId="0" fontId="0" fillId="0" borderId="17" xfId="0" applyFill="1" applyBorder="1" applyAlignment="1" applyProtection="1">
      <alignment horizontal="left"/>
    </xf>
    <xf numFmtId="0" fontId="0" fillId="0" borderId="17" xfId="0" applyFill="1" applyBorder="1" applyProtection="1"/>
    <xf numFmtId="0" fontId="0" fillId="0" borderId="19" xfId="0" applyFill="1" applyBorder="1" applyAlignment="1" applyProtection="1">
      <alignment horizontal="left"/>
    </xf>
    <xf numFmtId="0" fontId="1" fillId="3" borderId="12" xfId="0" applyFont="1" applyFill="1" applyBorder="1" applyAlignment="1" applyProtection="1">
      <alignment horizontal="center"/>
    </xf>
    <xf numFmtId="0" fontId="1" fillId="3" borderId="17" xfId="0" applyFont="1" applyFill="1" applyBorder="1" applyAlignment="1" applyProtection="1">
      <alignment horizontal="left"/>
    </xf>
    <xf numFmtId="9" fontId="0" fillId="0" borderId="0" xfId="0" applyNumberFormat="1" applyFill="1" applyBorder="1" applyAlignment="1" applyProtection="1">
      <alignment horizontal="right"/>
    </xf>
    <xf numFmtId="0" fontId="4" fillId="0" borderId="0" xfId="0" applyFont="1" applyFill="1" applyProtection="1"/>
    <xf numFmtId="0" fontId="6" fillId="0" borderId="8" xfId="0" applyFont="1" applyBorder="1" applyAlignment="1" applyProtection="1">
      <alignment vertical="center" wrapText="1"/>
    </xf>
    <xf numFmtId="0" fontId="0" fillId="0" borderId="23" xfId="0" applyBorder="1" applyProtection="1"/>
    <xf numFmtId="0" fontId="0" fillId="0" borderId="23" xfId="0" applyBorder="1" applyAlignment="1" applyProtection="1">
      <alignment wrapText="1"/>
    </xf>
    <xf numFmtId="0" fontId="0" fillId="2" borderId="23" xfId="0" applyFill="1" applyBorder="1"/>
    <xf numFmtId="0" fontId="0" fillId="0" borderId="24" xfId="0" applyBorder="1" applyProtection="1"/>
    <xf numFmtId="0" fontId="0" fillId="2" borderId="8"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20" fillId="0" borderId="0" xfId="0" applyFont="1"/>
    <xf numFmtId="0" fontId="6" fillId="0" borderId="11"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10" fillId="0" borderId="37" xfId="0" applyFont="1" applyFill="1" applyBorder="1" applyAlignment="1" applyProtection="1">
      <alignment vertical="center" wrapText="1"/>
    </xf>
    <xf numFmtId="0" fontId="0" fillId="2" borderId="24" xfId="0" applyFont="1" applyFill="1" applyBorder="1" applyAlignment="1">
      <alignment horizontal="center" vertical="center" wrapText="1"/>
    </xf>
    <xf numFmtId="0" fontId="0" fillId="0" borderId="36" xfId="0" applyFont="1" applyBorder="1" applyAlignment="1">
      <alignment horizontal="center" vertical="center"/>
    </xf>
    <xf numFmtId="0" fontId="6" fillId="0" borderId="23"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Border="1" applyAlignment="1">
      <alignment vertical="center"/>
    </xf>
    <xf numFmtId="0" fontId="1" fillId="3" borderId="15" xfId="0" applyFont="1" applyFill="1" applyBorder="1" applyProtection="1"/>
    <xf numFmtId="0" fontId="1" fillId="3" borderId="16" xfId="0" applyFont="1" applyFill="1" applyBorder="1" applyAlignment="1" applyProtection="1">
      <alignment horizontal="center"/>
    </xf>
    <xf numFmtId="0" fontId="0" fillId="0" borderId="12" xfId="0" applyFill="1" applyBorder="1" applyProtection="1"/>
    <xf numFmtId="0" fontId="0" fillId="0" borderId="17" xfId="0" applyFill="1" applyBorder="1" applyAlignment="1" applyProtection="1">
      <alignment horizontal="right"/>
    </xf>
    <xf numFmtId="0" fontId="0" fillId="0" borderId="12" xfId="0" applyBorder="1" applyProtection="1"/>
    <xf numFmtId="0" fontId="0" fillId="0" borderId="17" xfId="0" applyBorder="1" applyAlignment="1" applyProtection="1">
      <alignment horizontal="right"/>
    </xf>
    <xf numFmtId="0" fontId="0" fillId="0" borderId="18" xfId="0" applyFill="1" applyBorder="1" applyProtection="1"/>
    <xf numFmtId="9" fontId="0" fillId="0" borderId="19" xfId="0" applyNumberFormat="1" applyBorder="1" applyAlignment="1" applyProtection="1">
      <alignment horizontal="right"/>
    </xf>
    <xf numFmtId="0" fontId="0" fillId="0" borderId="19" xfId="0" applyBorder="1" applyAlignment="1" applyProtection="1">
      <alignment horizontal="left"/>
    </xf>
    <xf numFmtId="0" fontId="0" fillId="0" borderId="19" xfId="0" applyBorder="1" applyAlignment="1" applyProtection="1">
      <alignment horizontal="right"/>
    </xf>
    <xf numFmtId="0" fontId="0" fillId="0" borderId="20" xfId="0" applyBorder="1" applyAlignment="1" applyProtection="1">
      <alignment horizontal="right"/>
    </xf>
    <xf numFmtId="0" fontId="0" fillId="0" borderId="39" xfId="0" applyBorder="1" applyAlignment="1" applyProtection="1">
      <alignment horizontal="right"/>
    </xf>
    <xf numFmtId="0" fontId="0" fillId="0" borderId="20" xfId="0" applyFill="1" applyBorder="1" applyAlignment="1" applyProtection="1">
      <alignment horizontal="left"/>
    </xf>
    <xf numFmtId="0" fontId="0" fillId="0" borderId="0" xfId="0" applyAlignment="1" applyProtection="1">
      <alignment vertical="center"/>
    </xf>
    <xf numFmtId="0" fontId="0" fillId="0" borderId="0" xfId="0" applyBorder="1" applyAlignment="1" applyProtection="1">
      <alignment horizontal="right" vertical="center"/>
    </xf>
    <xf numFmtId="0" fontId="0" fillId="0" borderId="17" xfId="0" applyBorder="1" applyAlignment="1" applyProtection="1">
      <alignment horizontal="right" vertical="center"/>
    </xf>
    <xf numFmtId="0" fontId="0" fillId="0" borderId="5" xfId="0" applyBorder="1" applyAlignment="1" applyProtection="1">
      <alignment horizontal="right" vertical="center"/>
    </xf>
    <xf numFmtId="0" fontId="0" fillId="0" borderId="0" xfId="0" applyFill="1" applyBorder="1" applyAlignment="1" applyProtection="1">
      <alignment horizontal="left" vertical="center"/>
    </xf>
    <xf numFmtId="0" fontId="0" fillId="0" borderId="17" xfId="0" applyFill="1" applyBorder="1" applyAlignment="1" applyProtection="1">
      <alignment horizontal="left" vertical="center"/>
    </xf>
    <xf numFmtId="0" fontId="4" fillId="0" borderId="0" xfId="0" applyFont="1" applyAlignment="1" applyProtection="1">
      <alignment vertical="center"/>
    </xf>
    <xf numFmtId="0" fontId="0" fillId="0" borderId="12" xfId="0" applyBorder="1" applyAlignment="1">
      <alignment horizontal="right" vertical="center"/>
    </xf>
    <xf numFmtId="0" fontId="0" fillId="0" borderId="18" xfId="0" applyBorder="1" applyAlignment="1">
      <alignment horizontal="right" vertical="center"/>
    </xf>
    <xf numFmtId="0" fontId="1" fillId="3" borderId="12" xfId="0" applyFont="1" applyFill="1" applyBorder="1" applyProtection="1"/>
    <xf numFmtId="0" fontId="0" fillId="0" borderId="12" xfId="0" applyFill="1" applyBorder="1" applyAlignment="1">
      <alignment horizontal="right" vertical="center"/>
    </xf>
    <xf numFmtId="0" fontId="0" fillId="0" borderId="12" xfId="0" applyFont="1" applyFill="1" applyBorder="1" applyAlignment="1">
      <alignment horizontal="right" vertical="center"/>
    </xf>
    <xf numFmtId="0" fontId="12" fillId="0" borderId="0" xfId="0" applyFont="1" applyAlignment="1" applyProtection="1">
      <alignment vertical="center" wrapText="1"/>
    </xf>
    <xf numFmtId="0" fontId="12" fillId="0" borderId="0" xfId="0" applyFont="1" applyAlignment="1" applyProtection="1">
      <alignment vertical="center"/>
    </xf>
    <xf numFmtId="0" fontId="20" fillId="2" borderId="0" xfId="0" applyFont="1" applyFill="1" applyBorder="1" applyAlignment="1">
      <alignment vertical="center"/>
    </xf>
    <xf numFmtId="0" fontId="1" fillId="7" borderId="0" xfId="0" applyFont="1" applyFill="1" applyProtection="1"/>
    <xf numFmtId="0" fontId="1" fillId="7" borderId="13" xfId="0" applyFont="1" applyFill="1" applyBorder="1" applyAlignment="1" applyProtection="1">
      <alignment vertical="center" wrapText="1"/>
    </xf>
    <xf numFmtId="0" fontId="1" fillId="7" borderId="38" xfId="0" applyFont="1" applyFill="1" applyBorder="1" applyAlignment="1" applyProtection="1">
      <alignment horizontal="center" vertical="center" wrapText="1"/>
    </xf>
    <xf numFmtId="0" fontId="18" fillId="7" borderId="38" xfId="0" applyFont="1" applyFill="1" applyBorder="1" applyAlignment="1" applyProtection="1">
      <alignment horizontal="left" vertical="center" wrapText="1"/>
    </xf>
    <xf numFmtId="0" fontId="1" fillId="7" borderId="14" xfId="0" applyFont="1" applyFill="1" applyBorder="1" applyAlignment="1" applyProtection="1">
      <alignment horizontal="center" vertical="center" wrapText="1"/>
    </xf>
    <xf numFmtId="0" fontId="18" fillId="7" borderId="4" xfId="0" applyFont="1" applyFill="1" applyBorder="1" applyAlignment="1" applyProtection="1">
      <alignment vertical="center" wrapText="1"/>
    </xf>
    <xf numFmtId="0" fontId="5" fillId="7" borderId="2" xfId="0" applyFont="1" applyFill="1" applyBorder="1" applyAlignment="1" applyProtection="1">
      <alignment horizontal="left" vertical="center" wrapText="1" indent="4"/>
    </xf>
    <xf numFmtId="0" fontId="1" fillId="7" borderId="1"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5" fillId="7" borderId="1" xfId="0" applyFont="1" applyFill="1" applyBorder="1" applyAlignment="1" applyProtection="1">
      <alignment horizontal="center" vertical="center" wrapText="1"/>
    </xf>
    <xf numFmtId="0" fontId="18" fillId="7" borderId="1" xfId="0" applyFont="1" applyFill="1" applyBorder="1" applyAlignment="1" applyProtection="1">
      <alignment vertical="center" wrapText="1"/>
    </xf>
    <xf numFmtId="1" fontId="0" fillId="0" borderId="5" xfId="0" applyNumberFormat="1" applyBorder="1" applyAlignment="1">
      <alignment horizontal="right" vertical="center"/>
    </xf>
    <xf numFmtId="1" fontId="0" fillId="0" borderId="34" xfId="0" applyNumberFormat="1" applyFont="1" applyBorder="1" applyAlignment="1">
      <alignment horizontal="center" vertical="center"/>
    </xf>
    <xf numFmtId="0" fontId="20" fillId="2" borderId="0" xfId="0" applyFont="1" applyFill="1" applyBorder="1" applyAlignment="1">
      <alignment vertical="top"/>
    </xf>
    <xf numFmtId="0" fontId="20" fillId="0" borderId="0" xfId="0" applyFont="1" applyAlignment="1">
      <alignment vertical="top"/>
    </xf>
    <xf numFmtId="0" fontId="0" fillId="0" borderId="0" xfId="0" applyAlignment="1" applyProtection="1">
      <alignment vertical="top"/>
    </xf>
    <xf numFmtId="0" fontId="7" fillId="2" borderId="0" xfId="0" applyFont="1" applyFill="1" applyBorder="1" applyAlignment="1">
      <alignment horizontal="center"/>
    </xf>
    <xf numFmtId="0" fontId="9" fillId="2" borderId="0" xfId="0" applyFont="1" applyFill="1" applyBorder="1" applyAlignment="1">
      <alignment horizontal="center" wrapText="1"/>
    </xf>
    <xf numFmtId="0" fontId="0" fillId="2" borderId="0" xfId="0" applyFill="1" applyBorder="1" applyAlignment="1">
      <alignment horizontal="left" wrapText="1"/>
    </xf>
    <xf numFmtId="0" fontId="10" fillId="2" borderId="0" xfId="0" applyFont="1" applyFill="1" applyBorder="1" applyAlignment="1">
      <alignment horizontal="left" wrapText="1"/>
    </xf>
    <xf numFmtId="0" fontId="1" fillId="7" borderId="13" xfId="0" applyFont="1" applyFill="1" applyBorder="1" applyAlignment="1" applyProtection="1">
      <alignment horizontal="center" vertical="center" wrapText="1"/>
    </xf>
    <xf numFmtId="0" fontId="1" fillId="7" borderId="38" xfId="0" applyFont="1" applyFill="1" applyBorder="1" applyAlignment="1" applyProtection="1">
      <alignment horizontal="center" vertical="center" wrapText="1"/>
    </xf>
    <xf numFmtId="0" fontId="1" fillId="7" borderId="13" xfId="0" applyFont="1" applyFill="1" applyBorder="1" applyAlignment="1" applyProtection="1">
      <alignment vertical="center" wrapText="1"/>
    </xf>
    <xf numFmtId="0" fontId="0" fillId="7" borderId="14" xfId="0" applyFont="1" applyFill="1" applyBorder="1" applyAlignment="1" applyProtection="1">
      <alignment vertical="center" wrapText="1"/>
    </xf>
    <xf numFmtId="0" fontId="0" fillId="0" borderId="29" xfId="0" applyFont="1" applyBorder="1" applyAlignment="1">
      <alignment horizontal="left" vertical="top" wrapText="1"/>
    </xf>
    <xf numFmtId="0" fontId="0" fillId="0" borderId="9" xfId="0" applyFont="1" applyBorder="1" applyAlignment="1">
      <alignment horizontal="left" vertical="top"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0" fillId="0" borderId="32" xfId="0" applyFont="1" applyBorder="1" applyAlignment="1">
      <alignment horizontal="left" vertical="top" wrapText="1"/>
    </xf>
    <xf numFmtId="0" fontId="0" fillId="0" borderId="33" xfId="0" applyFont="1" applyBorder="1" applyAlignment="1">
      <alignment horizontal="left" vertical="top" wrapText="1"/>
    </xf>
    <xf numFmtId="0" fontId="1" fillId="7" borderId="26"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28" xfId="0" applyFont="1" applyFill="1" applyBorder="1" applyAlignment="1">
      <alignment horizontal="left" vertical="center" wrapText="1"/>
    </xf>
    <xf numFmtId="0" fontId="20" fillId="0" borderId="0" xfId="0" applyFont="1" applyAlignment="1">
      <alignment vertical="top" wrapText="1"/>
    </xf>
    <xf numFmtId="0" fontId="0" fillId="2" borderId="29"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30" xfId="0" applyFont="1" applyFill="1" applyBorder="1" applyAlignment="1">
      <alignment horizontal="left" vertical="top" wrapText="1"/>
    </xf>
    <xf numFmtId="0" fontId="0" fillId="2" borderId="31" xfId="0" applyFont="1" applyFill="1" applyBorder="1" applyAlignment="1">
      <alignment horizontal="left" vertical="center"/>
    </xf>
    <xf numFmtId="0" fontId="17" fillId="2" borderId="32" xfId="0" applyFont="1" applyFill="1" applyBorder="1" applyAlignment="1">
      <alignment horizontal="left" vertical="center"/>
    </xf>
    <xf numFmtId="0" fontId="17" fillId="2" borderId="33" xfId="0" applyFont="1" applyFill="1" applyBorder="1" applyAlignment="1">
      <alignment horizontal="left" vertical="center"/>
    </xf>
    <xf numFmtId="0" fontId="20" fillId="0" borderId="0" xfId="0" applyFont="1" applyAlignment="1">
      <alignment wrapText="1"/>
    </xf>
    <xf numFmtId="0" fontId="0" fillId="2" borderId="29" xfId="0" applyFont="1" applyFill="1" applyBorder="1" applyAlignment="1">
      <alignment horizontal="left" vertical="top"/>
    </xf>
    <xf numFmtId="0" fontId="0" fillId="2" borderId="9" xfId="0" applyFont="1" applyFill="1" applyBorder="1" applyAlignment="1">
      <alignment horizontal="left" vertical="top"/>
    </xf>
    <xf numFmtId="0" fontId="0" fillId="2" borderId="30" xfId="0" applyFont="1" applyFill="1" applyBorder="1" applyAlignment="1">
      <alignment horizontal="left" vertical="top"/>
    </xf>
    <xf numFmtId="0" fontId="1" fillId="0" borderId="2" xfId="0" applyFont="1" applyBorder="1" applyAlignment="1" applyProtection="1"/>
    <xf numFmtId="0" fontId="1" fillId="0" borderId="10" xfId="0" applyFont="1" applyBorder="1" applyAlignment="1" applyProtection="1"/>
    <xf numFmtId="0" fontId="1" fillId="0" borderId="2" xfId="0" applyFont="1" applyBorder="1" applyAlignment="1" applyProtection="1">
      <alignment wrapText="1"/>
    </xf>
    <xf numFmtId="0" fontId="1" fillId="0" borderId="10" xfId="0" applyFont="1" applyBorder="1" applyAlignment="1" applyProtection="1">
      <alignment wrapText="1"/>
    </xf>
    <xf numFmtId="0" fontId="1" fillId="6" borderId="21" xfId="0" applyFont="1" applyFill="1" applyBorder="1" applyAlignment="1" applyProtection="1">
      <alignment horizontal="center" vertical="center"/>
    </xf>
    <xf numFmtId="0" fontId="1" fillId="6" borderId="25" xfId="0" applyFont="1" applyFill="1" applyBorder="1" applyAlignment="1" applyProtection="1">
      <alignment horizontal="center" vertical="center"/>
    </xf>
    <xf numFmtId="0" fontId="1" fillId="6" borderId="22" xfId="0" applyFont="1" applyFill="1" applyBorder="1" applyAlignment="1" applyProtection="1">
      <alignment horizontal="center" vertical="center"/>
    </xf>
    <xf numFmtId="0" fontId="1" fillId="7" borderId="26" xfId="0" applyFont="1" applyFill="1" applyBorder="1" applyAlignment="1">
      <alignment horizontal="left" vertical="top" wrapText="1"/>
    </xf>
    <xf numFmtId="0" fontId="1" fillId="7" borderId="27" xfId="0" applyFont="1" applyFill="1" applyBorder="1" applyAlignment="1">
      <alignment horizontal="left" vertical="top" wrapText="1"/>
    </xf>
    <xf numFmtId="0" fontId="1" fillId="7" borderId="28" xfId="0" applyFont="1" applyFill="1" applyBorder="1" applyAlignment="1">
      <alignment horizontal="left" vertical="top" wrapText="1"/>
    </xf>
    <xf numFmtId="0" fontId="20" fillId="0" borderId="0" xfId="0" applyFont="1" applyAlignment="1" applyProtection="1">
      <alignment vertical="center" wrapText="1"/>
    </xf>
    <xf numFmtId="0" fontId="20" fillId="0" borderId="0" xfId="0" applyFont="1" applyAlignment="1" applyProtection="1">
      <alignment vertical="top" wrapText="1"/>
    </xf>
    <xf numFmtId="0" fontId="0" fillId="2" borderId="29" xfId="0" applyFont="1" applyFill="1" applyBorder="1" applyAlignment="1">
      <alignment horizontal="left" wrapText="1"/>
    </xf>
    <xf numFmtId="0" fontId="0" fillId="2" borderId="9" xfId="0" applyFont="1" applyFill="1" applyBorder="1" applyAlignment="1">
      <alignment horizontal="left" wrapText="1"/>
    </xf>
    <xf numFmtId="0" fontId="0" fillId="2" borderId="30" xfId="0" applyFont="1" applyFill="1" applyBorder="1" applyAlignment="1">
      <alignment horizontal="left" wrapText="1"/>
    </xf>
    <xf numFmtId="0" fontId="0" fillId="2" borderId="29" xfId="0" applyFont="1" applyFill="1" applyBorder="1" applyAlignment="1"/>
    <xf numFmtId="0" fontId="0" fillId="2" borderId="9" xfId="0" applyFont="1" applyFill="1" applyBorder="1" applyAlignment="1"/>
    <xf numFmtId="0" fontId="0" fillId="2" borderId="30" xfId="0" applyFont="1" applyFill="1" applyBorder="1" applyAlignment="1"/>
    <xf numFmtId="0" fontId="0" fillId="2" borderId="29" xfId="0" applyFont="1" applyFill="1" applyBorder="1" applyAlignment="1">
      <alignment vertical="center"/>
    </xf>
    <xf numFmtId="0" fontId="0" fillId="2" borderId="9" xfId="0" applyFont="1" applyFill="1" applyBorder="1" applyAlignment="1">
      <alignment vertical="center"/>
    </xf>
    <xf numFmtId="0" fontId="0" fillId="2" borderId="30" xfId="0" applyFont="1" applyFill="1" applyBorder="1" applyAlignment="1">
      <alignment vertical="center"/>
    </xf>
    <xf numFmtId="0" fontId="1" fillId="7" borderId="26" xfId="0" applyFont="1" applyFill="1" applyBorder="1" applyAlignment="1">
      <alignment horizontal="left" vertical="center"/>
    </xf>
    <xf numFmtId="0" fontId="1" fillId="7" borderId="27" xfId="0" applyFont="1" applyFill="1" applyBorder="1" applyAlignment="1">
      <alignment horizontal="left" vertical="center"/>
    </xf>
    <xf numFmtId="0" fontId="1" fillId="7" borderId="28" xfId="0" applyFont="1" applyFill="1" applyBorder="1" applyAlignment="1">
      <alignment horizontal="left" vertical="center"/>
    </xf>
    <xf numFmtId="0" fontId="0" fillId="2" borderId="29"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12" xfId="0" applyFill="1" applyBorder="1" applyAlignment="1" applyProtection="1">
      <alignment vertical="center"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19051</xdr:rowOff>
    </xdr:from>
    <xdr:ext cx="3057525" cy="1131172"/>
    <xdr:pic>
      <xdr:nvPicPr>
        <xdr:cNvPr id="6" name="Picture 5" descr="USAID Horizontal_RGB_600.bm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14325" y="209551"/>
          <a:ext cx="3057525" cy="1131172"/>
        </a:xfrm>
        <a:prstGeom prst="rect">
          <a:avLst/>
        </a:prstGeom>
      </xdr:spPr>
    </xdr:pic>
    <xdr:clientData/>
  </xdr:oneCellAnchor>
  <xdr:twoCellAnchor editAs="oneCell">
    <xdr:from>
      <xdr:col>12</xdr:col>
      <xdr:colOff>0</xdr:colOff>
      <xdr:row>2</xdr:row>
      <xdr:rowOff>0</xdr:rowOff>
    </xdr:from>
    <xdr:to>
      <xdr:col>12</xdr:col>
      <xdr:colOff>304800</xdr:colOff>
      <xdr:row>3</xdr:row>
      <xdr:rowOff>104775</xdr:rowOff>
    </xdr:to>
    <xdr:sp macro="" textlink="">
      <xdr:nvSpPr>
        <xdr:cNvPr id="7" name="AutoShape 1" descr="http://kellernet.hki.org/branding/Branding%20Documents/Branding%20Templates%20-%20FINAL/Final%20Logos/General_Logo/HKI_GeneralAsiaPacific_Logo_Color_Medium.jp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75819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511968</xdr:colOff>
      <xdr:row>1</xdr:row>
      <xdr:rowOff>35719</xdr:rowOff>
    </xdr:from>
    <xdr:to>
      <xdr:col>13</xdr:col>
      <xdr:colOff>92868</xdr:colOff>
      <xdr:row>6</xdr:row>
      <xdr:rowOff>14288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4668" y="226219"/>
          <a:ext cx="1638300" cy="978694"/>
        </a:xfrm>
        <a:prstGeom prst="rect">
          <a:avLst/>
        </a:prstGeom>
      </xdr:spPr>
    </xdr:pic>
    <xdr:clientData/>
  </xdr:twoCellAnchor>
  <xdr:twoCellAnchor editAs="oneCell">
    <xdr:from>
      <xdr:col>6</xdr:col>
      <xdr:colOff>338666</xdr:colOff>
      <xdr:row>2</xdr:row>
      <xdr:rowOff>10583</xdr:rowOff>
    </xdr:from>
    <xdr:to>
      <xdr:col>8</xdr:col>
      <xdr:colOff>42332</xdr:colOff>
      <xdr:row>6</xdr:row>
      <xdr:rowOff>118510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02666" y="412750"/>
          <a:ext cx="1058333" cy="912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734218</xdr:colOff>
      <xdr:row>0</xdr:row>
      <xdr:rowOff>23812</xdr:rowOff>
    </xdr:from>
    <xdr:to>
      <xdr:col>17</xdr:col>
      <xdr:colOff>11906</xdr:colOff>
      <xdr:row>4</xdr:row>
      <xdr:rowOff>196919</xdr:rowOff>
    </xdr:to>
    <xdr:pic>
      <xdr:nvPicPr>
        <xdr:cNvPr id="3" name="Picture 2" descr="MMDP_final.ai">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3749" y="23812"/>
          <a:ext cx="1635125" cy="101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Zeina Sifri" id="{27E616C7-3982-4D67-A8CF-82C007EE2D1E}" userId="31fd54985868cbeb"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19-05-23T17:33:32.89" personId="{27E616C7-3982-4D67-A8CF-82C007EE2D1E}" id="{8F400A5D-DEE7-44F7-A15F-9FE0BB044FAE}">
    <text>To make it match with the English version, and to make it more accurate, I have removed the word medicaments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985"/>
  <sheetViews>
    <sheetView tabSelected="1" zoomScaleNormal="100" zoomScalePageLayoutView="120" workbookViewId="0">
      <selection activeCell="A14" sqref="A14:N18"/>
    </sheetView>
  </sheetViews>
  <sheetFormatPr defaultColWidth="8.83203125" defaultRowHeight="15.5" x14ac:dyDescent="0.35"/>
  <sheetData>
    <row r="1" spans="1:123"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row>
    <row r="2" spans="1:12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row>
    <row r="3" spans="1:12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row>
    <row r="4" spans="1:123"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row>
    <row r="5" spans="1:123"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row>
    <row r="6" spans="1:123"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row>
    <row r="7" spans="1:123"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row>
    <row r="8" spans="1:123"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row>
    <row r="9" spans="1:123" x14ac:dyDescent="0.35">
      <c r="A9" s="103" t="s">
        <v>101</v>
      </c>
      <c r="B9" s="103"/>
      <c r="C9" s="103"/>
      <c r="D9" s="103"/>
      <c r="E9" s="103"/>
      <c r="F9" s="103"/>
      <c r="G9" s="103"/>
      <c r="H9" s="103"/>
      <c r="I9" s="103"/>
      <c r="J9" s="103"/>
      <c r="K9" s="103"/>
      <c r="L9" s="103"/>
      <c r="M9" s="103"/>
      <c r="N9" s="103"/>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row>
    <row r="10" spans="1:123" x14ac:dyDescent="0.35">
      <c r="A10" s="103"/>
      <c r="B10" s="103"/>
      <c r="C10" s="103"/>
      <c r="D10" s="103"/>
      <c r="E10" s="103"/>
      <c r="F10" s="103"/>
      <c r="G10" s="103"/>
      <c r="H10" s="103"/>
      <c r="I10" s="103"/>
      <c r="J10" s="103"/>
      <c r="K10" s="103"/>
      <c r="L10" s="103"/>
      <c r="M10" s="103"/>
      <c r="N10" s="103"/>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row>
    <row r="11" spans="1:123" ht="23.5" x14ac:dyDescent="0.55000000000000004">
      <c r="A11" s="103" t="s">
        <v>27</v>
      </c>
      <c r="B11" s="103"/>
      <c r="C11" s="103"/>
      <c r="D11" s="103"/>
      <c r="E11" s="103"/>
      <c r="F11" s="103"/>
      <c r="G11" s="103"/>
      <c r="H11" s="103"/>
      <c r="I11" s="103"/>
      <c r="J11" s="103"/>
      <c r="K11" s="103"/>
      <c r="L11" s="103"/>
      <c r="M11" s="103"/>
      <c r="N11" s="103"/>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row>
    <row r="12" spans="1:123" ht="18.5" x14ac:dyDescent="0.35">
      <c r="A12" s="2"/>
      <c r="B12" s="3"/>
      <c r="C12" s="3"/>
      <c r="D12" s="3"/>
      <c r="E12" s="3"/>
      <c r="F12" s="3"/>
      <c r="G12" s="3"/>
      <c r="H12" s="3"/>
      <c r="I12" s="3"/>
      <c r="J12" s="3"/>
      <c r="K12" s="3"/>
      <c r="L12" s="3"/>
      <c r="M12" s="3"/>
      <c r="N12" s="3"/>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x14ac:dyDescent="0.35">
      <c r="A13" s="1"/>
      <c r="B13" s="4"/>
      <c r="C13" s="4"/>
      <c r="D13" s="4"/>
      <c r="E13" s="4"/>
      <c r="F13" s="4"/>
      <c r="G13" s="4"/>
      <c r="H13" s="4"/>
      <c r="I13" s="4"/>
      <c r="J13" s="4"/>
      <c r="K13" s="4"/>
      <c r="L13" s="4"/>
      <c r="M13" s="4"/>
      <c r="N13" s="4"/>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row>
    <row r="14" spans="1:123" ht="15.75" customHeight="1" x14ac:dyDescent="0.35">
      <c r="A14" s="106" t="s">
        <v>102</v>
      </c>
      <c r="B14" s="106"/>
      <c r="C14" s="106"/>
      <c r="D14" s="106"/>
      <c r="E14" s="106"/>
      <c r="F14" s="106"/>
      <c r="G14" s="106"/>
      <c r="H14" s="106"/>
      <c r="I14" s="106"/>
      <c r="J14" s="106"/>
      <c r="K14" s="106"/>
      <c r="L14" s="106"/>
      <c r="M14" s="106"/>
      <c r="N14" s="10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row>
    <row r="15" spans="1:123" ht="15.75" customHeight="1" x14ac:dyDescent="0.35">
      <c r="A15" s="106"/>
      <c r="B15" s="106"/>
      <c r="C15" s="106"/>
      <c r="D15" s="106"/>
      <c r="E15" s="106"/>
      <c r="F15" s="106"/>
      <c r="G15" s="106"/>
      <c r="H15" s="106"/>
      <c r="I15" s="106"/>
      <c r="J15" s="106"/>
      <c r="K15" s="106"/>
      <c r="L15" s="106"/>
      <c r="M15" s="106"/>
      <c r="N15" s="10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row>
    <row r="16" spans="1:123" ht="15.75" customHeight="1" x14ac:dyDescent="0.35">
      <c r="A16" s="106"/>
      <c r="B16" s="106"/>
      <c r="C16" s="106"/>
      <c r="D16" s="106"/>
      <c r="E16" s="106"/>
      <c r="F16" s="106"/>
      <c r="G16" s="106"/>
      <c r="H16" s="106"/>
      <c r="I16" s="106"/>
      <c r="J16" s="106"/>
      <c r="K16" s="106"/>
      <c r="L16" s="106"/>
      <c r="M16" s="106"/>
      <c r="N16" s="106"/>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row>
    <row r="17" spans="1:123" ht="15.75" customHeight="1" x14ac:dyDescent="0.35">
      <c r="A17" s="106"/>
      <c r="B17" s="106"/>
      <c r="C17" s="106"/>
      <c r="D17" s="106"/>
      <c r="E17" s="106"/>
      <c r="F17" s="106"/>
      <c r="G17" s="106"/>
      <c r="H17" s="106"/>
      <c r="I17" s="106"/>
      <c r="J17" s="106"/>
      <c r="K17" s="106"/>
      <c r="L17" s="106"/>
      <c r="M17" s="106"/>
      <c r="N17" s="106"/>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row>
    <row r="18" spans="1:123" x14ac:dyDescent="0.35">
      <c r="A18" s="106"/>
      <c r="B18" s="106"/>
      <c r="C18" s="106"/>
      <c r="D18" s="106"/>
      <c r="E18" s="106"/>
      <c r="F18" s="106"/>
      <c r="G18" s="106"/>
      <c r="H18" s="106"/>
      <c r="I18" s="106"/>
      <c r="J18" s="106"/>
      <c r="K18" s="106"/>
      <c r="L18" s="106"/>
      <c r="M18" s="106"/>
      <c r="N18" s="106"/>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row>
    <row r="20" spans="1:123" s="4" customFormat="1" ht="15.75" customHeight="1" x14ac:dyDescent="0.35">
      <c r="A20" s="105" t="s">
        <v>103</v>
      </c>
      <c r="B20" s="105"/>
      <c r="C20" s="105"/>
      <c r="D20" s="105"/>
      <c r="E20" s="105"/>
      <c r="F20" s="105"/>
      <c r="G20" s="105"/>
      <c r="H20" s="105"/>
      <c r="I20" s="105"/>
      <c r="J20" s="105"/>
      <c r="K20" s="105"/>
      <c r="L20" s="105"/>
      <c r="M20" s="105"/>
      <c r="N20" s="10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row>
    <row r="21" spans="1:123" s="4" customFormat="1" ht="15.75" customHeight="1" x14ac:dyDescent="0.35">
      <c r="A21" s="105"/>
      <c r="B21" s="105"/>
      <c r="C21" s="105"/>
      <c r="D21" s="105"/>
      <c r="E21" s="105"/>
      <c r="F21" s="105"/>
      <c r="G21" s="105"/>
      <c r="H21" s="105"/>
      <c r="I21" s="105"/>
      <c r="J21" s="105"/>
      <c r="K21" s="105"/>
      <c r="L21" s="105"/>
      <c r="M21" s="105"/>
      <c r="N21" s="105"/>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row>
    <row r="22" spans="1:123" s="4" customFormat="1" x14ac:dyDescent="0.35">
      <c r="A22" s="105"/>
      <c r="B22" s="105"/>
      <c r="C22" s="105"/>
      <c r="D22" s="105"/>
      <c r="E22" s="105"/>
      <c r="F22" s="105"/>
      <c r="G22" s="105"/>
      <c r="H22" s="105"/>
      <c r="I22" s="105"/>
      <c r="J22" s="105"/>
      <c r="K22" s="105"/>
      <c r="L22" s="105"/>
      <c r="M22" s="105"/>
      <c r="N22" s="105"/>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row>
    <row r="23" spans="1:123" s="4" customFormat="1" x14ac:dyDescent="0.35">
      <c r="A23" s="105"/>
      <c r="B23" s="105"/>
      <c r="C23" s="105"/>
      <c r="D23" s="105"/>
      <c r="E23" s="105"/>
      <c r="F23" s="105"/>
      <c r="G23" s="105"/>
      <c r="H23" s="105"/>
      <c r="I23" s="105"/>
      <c r="J23" s="105"/>
      <c r="K23" s="105"/>
      <c r="L23" s="105"/>
      <c r="M23" s="105"/>
      <c r="N23" s="105"/>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row>
    <row r="24" spans="1:123" s="4" customFormat="1" x14ac:dyDescent="0.35">
      <c r="A24" s="105"/>
      <c r="B24" s="105"/>
      <c r="C24" s="105"/>
      <c r="D24" s="105"/>
      <c r="E24" s="105"/>
      <c r="F24" s="105"/>
      <c r="G24" s="105"/>
      <c r="H24" s="105"/>
      <c r="I24" s="105"/>
      <c r="J24" s="105"/>
      <c r="K24" s="105"/>
      <c r="L24" s="105"/>
      <c r="M24" s="105"/>
      <c r="N24" s="105"/>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row>
    <row r="25" spans="1:123" s="4" customFormat="1" x14ac:dyDescent="0.35">
      <c r="A25" s="105"/>
      <c r="B25" s="105"/>
      <c r="C25" s="105"/>
      <c r="D25" s="105"/>
      <c r="E25" s="105"/>
      <c r="F25" s="105"/>
      <c r="G25" s="105"/>
      <c r="H25" s="105"/>
      <c r="I25" s="105"/>
      <c r="J25" s="105"/>
      <c r="K25" s="105"/>
      <c r="L25" s="105"/>
      <c r="M25" s="105"/>
      <c r="N25" s="105"/>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row>
    <row r="26" spans="1:123" s="4" customFormat="1" x14ac:dyDescent="0.35">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row>
    <row r="27" spans="1:123" x14ac:dyDescent="0.35">
      <c r="A27" s="105" t="s">
        <v>104</v>
      </c>
      <c r="B27" s="105"/>
      <c r="C27" s="105"/>
      <c r="D27" s="105"/>
      <c r="E27" s="105"/>
      <c r="F27" s="105"/>
      <c r="G27" s="105"/>
      <c r="H27" s="105"/>
      <c r="I27" s="105"/>
      <c r="J27" s="105"/>
      <c r="K27" s="105"/>
      <c r="L27" s="105"/>
      <c r="M27" s="105"/>
      <c r="N27" s="105"/>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row>
    <row r="28" spans="1:123" x14ac:dyDescent="0.35">
      <c r="A28" s="105"/>
      <c r="B28" s="105"/>
      <c r="C28" s="105"/>
      <c r="D28" s="105"/>
      <c r="E28" s="105"/>
      <c r="F28" s="105"/>
      <c r="G28" s="105"/>
      <c r="H28" s="105"/>
      <c r="I28" s="105"/>
      <c r="J28" s="105"/>
      <c r="K28" s="105"/>
      <c r="L28" s="105"/>
      <c r="M28" s="105"/>
      <c r="N28" s="105"/>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row>
    <row r="29" spans="1:123" x14ac:dyDescent="0.35">
      <c r="A29" s="5"/>
      <c r="B29" s="5"/>
      <c r="C29" s="5"/>
      <c r="D29" s="5"/>
      <c r="E29" s="5"/>
      <c r="F29" s="5"/>
      <c r="G29" s="5"/>
      <c r="H29" s="5"/>
      <c r="I29" s="5"/>
      <c r="J29" s="5"/>
      <c r="K29" s="5"/>
      <c r="L29" s="5"/>
      <c r="M29" s="5"/>
      <c r="N29" s="5"/>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row>
    <row r="30" spans="1:123" x14ac:dyDescent="0.35">
      <c r="A30" s="1" t="s">
        <v>105</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row>
    <row r="31" spans="1:123"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row>
    <row r="32" spans="1:123" x14ac:dyDescent="0.35">
      <c r="A32" s="1" t="s">
        <v>47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row>
    <row r="33" spans="1:123"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row>
    <row r="34" spans="1:123" x14ac:dyDescent="0.35">
      <c r="A34" s="104" t="s">
        <v>120</v>
      </c>
      <c r="B34" s="104"/>
      <c r="C34" s="104"/>
      <c r="D34" s="104"/>
      <c r="E34" s="104"/>
      <c r="F34" s="104"/>
      <c r="G34" s="104"/>
      <c r="H34" s="104"/>
      <c r="I34" s="104"/>
      <c r="J34" s="104"/>
      <c r="K34" s="104"/>
      <c r="L34" s="104"/>
      <c r="M34" s="104"/>
      <c r="N34" s="104"/>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row>
    <row r="35" spans="1:123" x14ac:dyDescent="0.35">
      <c r="A35" s="104"/>
      <c r="B35" s="104"/>
      <c r="C35" s="104"/>
      <c r="D35" s="104"/>
      <c r="E35" s="104"/>
      <c r="F35" s="104"/>
      <c r="G35" s="104"/>
      <c r="H35" s="104"/>
      <c r="I35" s="104"/>
      <c r="J35" s="104"/>
      <c r="K35" s="104"/>
      <c r="L35" s="104"/>
      <c r="M35" s="104"/>
      <c r="N35" s="104"/>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row>
    <row r="36" spans="1:123" x14ac:dyDescent="0.35">
      <c r="A36" s="104"/>
      <c r="B36" s="104"/>
      <c r="C36" s="104"/>
      <c r="D36" s="104"/>
      <c r="E36" s="104"/>
      <c r="F36" s="104"/>
      <c r="G36" s="104"/>
      <c r="H36" s="104"/>
      <c r="I36" s="104"/>
      <c r="J36" s="104"/>
      <c r="K36" s="104"/>
      <c r="L36" s="104"/>
      <c r="M36" s="104"/>
      <c r="N36" s="104"/>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row>
    <row r="37" spans="1:123"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row>
    <row r="38" spans="1:123"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row>
    <row r="39" spans="1:123"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row>
    <row r="40" spans="1:123"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row>
    <row r="41" spans="1:123"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row>
    <row r="42" spans="1:123"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row>
    <row r="43" spans="1:123"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row>
    <row r="44" spans="1:123"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row>
    <row r="45" spans="1:123"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row>
    <row r="46" spans="1:123"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row>
    <row r="47" spans="1:123"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row>
    <row r="48" spans="1:123"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row>
    <row r="49" spans="1:123"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row>
    <row r="50" spans="1:123"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row>
    <row r="51" spans="1:123"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row>
    <row r="52" spans="1:123"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row>
    <row r="53" spans="1:123"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row>
    <row r="54" spans="1:123"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row>
    <row r="55" spans="1:123"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row>
    <row r="56" spans="1:123"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row>
    <row r="57" spans="1:123"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row>
    <row r="58" spans="1:123"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row>
    <row r="59" spans="1:123"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row>
    <row r="60" spans="1:123"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row>
    <row r="61" spans="1:123"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row>
    <row r="62" spans="1:123"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row>
    <row r="63" spans="1:123"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row>
    <row r="64" spans="1:123"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row>
    <row r="65" spans="1:123"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row>
    <row r="66" spans="1:123"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row>
    <row r="67" spans="1:123"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row>
    <row r="68" spans="1:123"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row>
    <row r="69" spans="1:123"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row>
    <row r="70" spans="1:123"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row>
    <row r="71" spans="1:123"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row>
    <row r="72" spans="1:123"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row>
    <row r="73" spans="1:123"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row>
    <row r="74" spans="1:123"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row>
    <row r="75" spans="1:123"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row>
    <row r="76" spans="1:123"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row>
    <row r="77" spans="1:123"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row>
    <row r="78" spans="1:123"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row>
    <row r="79" spans="1:123"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row>
    <row r="80" spans="1:123"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row>
    <row r="81" spans="1:123"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row>
    <row r="82" spans="1:123"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row>
    <row r="83" spans="1:123"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row>
    <row r="84" spans="1:123"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row>
    <row r="85" spans="1:123"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row>
    <row r="86" spans="1:123"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row>
    <row r="87" spans="1:123"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row>
    <row r="88" spans="1:123"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row>
    <row r="89" spans="1:123"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row>
    <row r="90" spans="1:123"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row>
    <row r="91" spans="1:123"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row>
    <row r="92" spans="1:123"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row>
    <row r="93" spans="1:123"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row>
    <row r="94" spans="1:123"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row>
    <row r="95" spans="1:123"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row>
    <row r="96" spans="1:123"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row>
    <row r="97" spans="1:123"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row>
    <row r="98" spans="1:123"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row>
    <row r="99" spans="1:123"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row>
    <row r="100" spans="1:123"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row>
    <row r="101" spans="1:123"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row>
    <row r="102" spans="1:123"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row>
    <row r="103" spans="1:123"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row>
    <row r="104" spans="1:123"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row>
    <row r="105" spans="1:123"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row>
    <row r="106" spans="1:123"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row>
    <row r="107" spans="1:123"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row>
    <row r="108" spans="1:123"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row>
    <row r="109" spans="1:123"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row>
    <row r="110" spans="1:123"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row>
    <row r="111" spans="1:123"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row>
    <row r="112" spans="1:123"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row>
    <row r="113" spans="1:123"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row>
    <row r="114" spans="1:123"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row>
    <row r="115" spans="1:123"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row>
    <row r="116" spans="1:123"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row>
    <row r="117" spans="1:123"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row>
    <row r="118" spans="1:123"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row>
    <row r="119" spans="1:123"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row>
    <row r="120" spans="1:123"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row>
    <row r="121" spans="1:123"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row>
    <row r="122" spans="1:123"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row>
    <row r="123" spans="1:123"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row>
    <row r="124" spans="1:123"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row>
    <row r="125" spans="1:123"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row>
    <row r="126" spans="1:123"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row>
    <row r="127" spans="1:123"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row>
    <row r="128" spans="1:123"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row>
    <row r="129" spans="1:123"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row>
    <row r="130" spans="1:123"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row>
    <row r="131" spans="1:123"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row>
    <row r="132" spans="1:123"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row>
    <row r="133" spans="1:123"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row>
    <row r="134" spans="1:123"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row>
    <row r="135" spans="1:123"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row>
    <row r="136" spans="1:123"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row>
    <row r="137" spans="1:123"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row>
    <row r="138" spans="1:123"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row>
    <row r="139" spans="1:123"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row>
    <row r="140" spans="1:123"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row>
    <row r="141" spans="1:123"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row>
    <row r="142" spans="1:123"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row>
    <row r="143" spans="1:123"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row>
    <row r="144" spans="1:123"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row>
    <row r="145" spans="1:123"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row>
    <row r="146" spans="1:123"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row>
    <row r="147" spans="1:123"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row>
    <row r="148" spans="1:123"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row>
    <row r="149" spans="1:123"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row>
    <row r="150" spans="1:123"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row>
    <row r="151" spans="1:123"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row>
    <row r="152" spans="1:123"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row>
    <row r="153" spans="1:123"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row>
    <row r="154" spans="1:123"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row>
    <row r="155" spans="1:123"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row>
    <row r="156" spans="1:123"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row>
    <row r="157" spans="1:123"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row>
    <row r="158" spans="1:123"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row>
    <row r="159" spans="1:123"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row>
    <row r="160" spans="1:123"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row>
    <row r="161" spans="1:123"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row>
    <row r="162" spans="1:123"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row>
    <row r="163" spans="1:123"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row>
    <row r="164" spans="1:123"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row>
    <row r="165" spans="1:123"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row>
    <row r="166" spans="1:123"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row>
    <row r="167" spans="1:123"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row>
    <row r="168" spans="1:123"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row>
    <row r="169" spans="1:123"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row>
    <row r="170" spans="1:123"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row>
    <row r="171" spans="1:123"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row>
    <row r="172" spans="1:123"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row>
    <row r="173" spans="1:123"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row>
    <row r="174" spans="1:123"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row>
    <row r="175" spans="1:123"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row>
    <row r="176" spans="1:123"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row>
    <row r="177" spans="1:123"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row>
    <row r="178" spans="1:123"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row>
    <row r="179" spans="1:123"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row>
    <row r="180" spans="1:123"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row>
    <row r="181" spans="1:123"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row>
    <row r="182" spans="1:123"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row>
    <row r="183" spans="1:123"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row>
    <row r="184" spans="1:123"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row>
    <row r="185" spans="1:123"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row>
    <row r="186" spans="1:123"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row>
    <row r="187" spans="1:123"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row>
    <row r="188" spans="1:123"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row>
    <row r="189" spans="1:123"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row>
    <row r="190" spans="1:123"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row>
    <row r="191" spans="1:123"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row>
    <row r="192" spans="1:123"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row>
    <row r="193" spans="1:123"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row>
    <row r="194" spans="1:123"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row>
    <row r="195" spans="1:123"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row>
    <row r="196" spans="1:123"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row>
    <row r="197" spans="1:123"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row>
    <row r="198" spans="1:123"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row>
    <row r="199" spans="1:123"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row>
    <row r="200" spans="1:123"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row>
    <row r="201" spans="1:123"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row>
    <row r="202" spans="1:123"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row>
    <row r="203" spans="1:123"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row>
    <row r="204" spans="1:123"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row>
    <row r="205" spans="1:123"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row>
    <row r="206" spans="1:123"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row>
    <row r="207" spans="1:123"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row>
    <row r="208" spans="1:123"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row>
    <row r="209" spans="1:123"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row>
    <row r="210" spans="1:123"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row>
    <row r="211" spans="1:123"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row>
    <row r="212" spans="1:123"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row>
    <row r="213" spans="1:123"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row>
    <row r="214" spans="1:123"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row>
    <row r="215" spans="1:123"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row>
    <row r="216" spans="1:123"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row>
    <row r="217" spans="1:123"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row>
    <row r="218" spans="1:123"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row>
    <row r="219" spans="1:123"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row>
    <row r="220" spans="1:123"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row>
    <row r="221" spans="1:123"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row>
    <row r="222" spans="1:123"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row>
    <row r="223" spans="1:123"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row>
    <row r="224" spans="1:123"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row>
    <row r="225" spans="1:123"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row>
    <row r="226" spans="1:123"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row>
    <row r="227" spans="1:123"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row>
    <row r="228" spans="1:123"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row>
    <row r="229" spans="1:123"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row>
    <row r="230" spans="1:123"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row>
    <row r="231" spans="1:123"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row>
    <row r="232" spans="1:123"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row>
    <row r="233" spans="1:123"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row>
    <row r="234" spans="1:123"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row>
    <row r="235" spans="1:123"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row>
    <row r="236" spans="1:123"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row>
    <row r="237" spans="1:123"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row>
    <row r="238" spans="1:123"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row>
    <row r="239" spans="1:123"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row>
    <row r="240" spans="1:123"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row>
    <row r="241" spans="1:123"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row>
    <row r="242" spans="1:123"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row>
    <row r="243" spans="1:123"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row>
    <row r="244" spans="1:123"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row>
    <row r="245" spans="1:123"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row>
    <row r="246" spans="1:123"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row>
    <row r="247" spans="1:123"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row>
    <row r="248" spans="1:123"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row>
    <row r="249" spans="1:123"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row>
    <row r="250" spans="1:123"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row>
    <row r="251" spans="1:123"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row>
    <row r="252" spans="1:123"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row>
    <row r="253" spans="1:123"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row>
    <row r="254" spans="1:123"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row>
    <row r="255" spans="1:123"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row>
    <row r="256" spans="1:123"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row>
    <row r="257" spans="1:123"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row>
    <row r="258" spans="1:123"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row>
    <row r="259" spans="1:123"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row>
    <row r="260" spans="1:123"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row>
    <row r="261" spans="1:123"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row>
    <row r="262" spans="1:123"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row>
    <row r="263" spans="1:123"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row>
    <row r="264" spans="1:123"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row>
    <row r="265" spans="1:123"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row>
    <row r="266" spans="1:123"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row>
    <row r="267" spans="1:123"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row>
    <row r="268" spans="1:123"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row>
    <row r="269" spans="1:123"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row>
    <row r="270" spans="1:123"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row>
    <row r="271" spans="1:123"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row>
    <row r="272" spans="1:123"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row>
    <row r="273" spans="1:123"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row>
    <row r="274" spans="1:123"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row>
    <row r="275" spans="1:123"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row>
    <row r="276" spans="1:123"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row>
    <row r="277" spans="1:123"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row>
    <row r="278" spans="1:123"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row>
    <row r="279" spans="1:123"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row>
    <row r="280" spans="1:123"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row>
    <row r="281" spans="1:123"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row>
    <row r="282" spans="1:123"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row>
    <row r="283" spans="1:123"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row>
    <row r="284" spans="1:123"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row>
    <row r="285" spans="1:123"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row>
    <row r="286" spans="1:123"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row>
    <row r="287" spans="1:123"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row>
    <row r="288" spans="1:123"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row>
    <row r="289" spans="1:123"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row>
    <row r="290" spans="1:123"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row>
    <row r="291" spans="1:123"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row>
    <row r="292" spans="1:123"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row>
    <row r="293" spans="1:123"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row>
    <row r="294" spans="1:123"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row>
    <row r="295" spans="1:123"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row>
    <row r="296" spans="1:123"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row>
    <row r="297" spans="1:123"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row>
    <row r="298" spans="1:123"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row>
    <row r="299" spans="1:123"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row>
    <row r="300" spans="1:123"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row>
    <row r="301" spans="1:123"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row>
    <row r="302" spans="1:123"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row>
    <row r="303" spans="1:123"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row>
    <row r="304" spans="1:123"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row>
    <row r="305" spans="1:123"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row>
    <row r="306" spans="1:123"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row>
    <row r="307" spans="1:123"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row>
    <row r="308" spans="1:123"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row>
    <row r="309" spans="1:123"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row>
    <row r="310" spans="1:123"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row>
    <row r="311" spans="1:123"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row>
    <row r="312" spans="1:123"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row>
    <row r="313" spans="1:123"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row>
    <row r="314" spans="1:123"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row>
    <row r="315" spans="1:123"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row>
    <row r="316" spans="1:123"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row>
    <row r="317" spans="1:123"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row>
    <row r="318" spans="1:123"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row>
    <row r="319" spans="1:123"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row>
    <row r="320" spans="1:123"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row>
    <row r="321" spans="1:123"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row>
    <row r="322" spans="1:123"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row>
    <row r="323" spans="1:123"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row>
    <row r="324" spans="1:123"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row>
    <row r="325" spans="1:123"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row>
    <row r="326" spans="1:123"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row>
    <row r="327" spans="1:123"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row>
    <row r="328" spans="1:123"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row>
    <row r="329" spans="1:123"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row>
    <row r="330" spans="1:123"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row>
    <row r="331" spans="1:123"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row>
    <row r="332" spans="1:123"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row>
    <row r="333" spans="1:123"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row>
    <row r="334" spans="1:123"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row>
    <row r="335" spans="1:123"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row>
    <row r="336" spans="1:123"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row>
    <row r="337" spans="1:123"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row>
    <row r="338" spans="1:123"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row>
    <row r="339" spans="1:123"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row>
    <row r="340" spans="1:123"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row>
    <row r="341" spans="1:123"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row>
    <row r="342" spans="1:123"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123"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123"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123"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123"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123"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123"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123"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123"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123"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123"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35">
      <c r="A984" s="1"/>
      <c r="B984" s="1"/>
      <c r="C984" s="1"/>
      <c r="D984" s="1"/>
      <c r="E984" s="1"/>
      <c r="F984" s="1"/>
      <c r="G984" s="1"/>
      <c r="H984" s="1"/>
      <c r="I984" s="1"/>
      <c r="J984" s="1"/>
      <c r="K984" s="1"/>
      <c r="L984" s="1"/>
      <c r="M984" s="1"/>
      <c r="N984" s="1"/>
    </row>
    <row r="985" spans="1:27" x14ac:dyDescent="0.35">
      <c r="A985" s="1"/>
      <c r="B985" s="1"/>
      <c r="C985" s="1"/>
      <c r="D985" s="1"/>
      <c r="E985" s="1"/>
      <c r="F985" s="1"/>
      <c r="G985" s="1"/>
      <c r="H985" s="1"/>
      <c r="I985" s="1"/>
      <c r="J985" s="1"/>
      <c r="K985" s="1"/>
      <c r="L985" s="1"/>
      <c r="M985" s="1"/>
      <c r="N985" s="1"/>
    </row>
  </sheetData>
  <sheetProtection algorithmName="SHA-512" hashValue="XeKuB1PuKBAyGSkCZj3j4QSp7uL7p5VDKy78EmpiRt/gRQr/0Q8Rb6mcCgNWSl5pRP8ZE256y2X8W4LW/uel7w==" saltValue="9KDMS/X1GXkv1GNo0FGPdA==" spinCount="100000" sheet="1" objects="1" scenarios="1"/>
  <mergeCells count="6">
    <mergeCell ref="A9:N10"/>
    <mergeCell ref="A34:N36"/>
    <mergeCell ref="A27:N28"/>
    <mergeCell ref="A11:N11"/>
    <mergeCell ref="A14:N18"/>
    <mergeCell ref="A20:N25"/>
  </mergeCells>
  <pageMargins left="0.7" right="0.7" top="0.75" bottom="0.75" header="0.3" footer="0.3"/>
  <pageSetup scale="9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4"/>
  <sheetViews>
    <sheetView showGridLines="0" zoomScaleNormal="100" workbookViewId="0">
      <selection activeCell="B1" sqref="B1"/>
    </sheetView>
  </sheetViews>
  <sheetFormatPr defaultColWidth="8.83203125" defaultRowHeight="15.5" x14ac:dyDescent="0.35"/>
  <cols>
    <col min="1" max="1" width="4.33203125" style="6" customWidth="1"/>
    <col min="2" max="2" width="41.5" style="6" customWidth="1"/>
    <col min="3" max="3" width="10.83203125" style="6" customWidth="1"/>
    <col min="4" max="4" width="12.5" style="6" customWidth="1"/>
    <col min="5" max="5" width="10.33203125" style="6" customWidth="1"/>
    <col min="6" max="6" width="9.08203125" style="6" customWidth="1"/>
    <col min="7" max="7" width="8.83203125" style="6"/>
    <col min="8" max="8" width="7.33203125" style="6" customWidth="1"/>
    <col min="9" max="9" width="6.83203125" style="6" customWidth="1"/>
    <col min="10" max="10" width="6.75" style="6" customWidth="1"/>
    <col min="11" max="11" width="8.83203125" style="6" customWidth="1"/>
    <col min="12" max="12" width="14.33203125" style="6" customWidth="1"/>
    <col min="13" max="13" width="3.08203125" style="6" customWidth="1"/>
    <col min="14" max="14" width="6.08203125" style="6" customWidth="1"/>
    <col min="15" max="15" width="17.33203125" style="6" customWidth="1"/>
    <col min="16" max="16" width="4.5" style="6" customWidth="1"/>
    <col min="17" max="17" width="9.08203125" style="6" customWidth="1"/>
    <col min="18" max="18" width="7.83203125" style="6" customWidth="1"/>
    <col min="19" max="16384" width="8.83203125" style="6"/>
  </cols>
  <sheetData>
    <row r="1" spans="1:18" x14ac:dyDescent="0.35">
      <c r="B1" s="87" t="s">
        <v>66</v>
      </c>
      <c r="C1" s="87"/>
      <c r="D1" s="9"/>
      <c r="E1" s="9"/>
    </row>
    <row r="2" spans="1:18" s="22" customFormat="1" ht="16" thickBot="1" x14ac:dyDescent="0.4">
      <c r="B2" s="23"/>
      <c r="C2" s="23"/>
    </row>
    <row r="3" spans="1:18" ht="16" thickBot="1" x14ac:dyDescent="0.4">
      <c r="A3" s="7"/>
      <c r="B3" s="131" t="s">
        <v>46</v>
      </c>
      <c r="C3" s="132"/>
      <c r="D3" s="25"/>
      <c r="E3" s="26"/>
      <c r="F3" s="9"/>
    </row>
    <row r="4" spans="1:18" ht="16" thickBot="1" x14ac:dyDescent="0.4">
      <c r="A4" s="7"/>
      <c r="B4" s="131" t="s">
        <v>67</v>
      </c>
      <c r="C4" s="132"/>
      <c r="D4" s="25"/>
      <c r="E4" s="26" t="s">
        <v>49</v>
      </c>
      <c r="F4" s="9"/>
    </row>
    <row r="5" spans="1:18" ht="17.149999999999999" customHeight="1" thickBot="1" x14ac:dyDescent="0.4">
      <c r="A5" s="7"/>
      <c r="B5" s="133" t="s">
        <v>68</v>
      </c>
      <c r="C5" s="134"/>
      <c r="D5" s="25"/>
      <c r="E5" s="27" t="s">
        <v>49</v>
      </c>
      <c r="F5" s="9"/>
    </row>
    <row r="6" spans="1:18" ht="16" thickBot="1" x14ac:dyDescent="0.4">
      <c r="Q6" s="10"/>
    </row>
    <row r="7" spans="1:18" s="85" customFormat="1" ht="62.25" customHeight="1" x14ac:dyDescent="0.35">
      <c r="A7" s="84"/>
      <c r="B7" s="88" t="s">
        <v>40</v>
      </c>
      <c r="C7" s="89" t="s">
        <v>23</v>
      </c>
      <c r="D7" s="90" t="s">
        <v>106</v>
      </c>
      <c r="E7" s="89" t="s">
        <v>10</v>
      </c>
      <c r="F7" s="89" t="s">
        <v>9</v>
      </c>
      <c r="G7" s="89" t="s">
        <v>17</v>
      </c>
      <c r="H7" s="89" t="s">
        <v>16</v>
      </c>
      <c r="I7" s="89" t="s">
        <v>8</v>
      </c>
      <c r="J7" s="89" t="s">
        <v>15</v>
      </c>
      <c r="K7" s="91" t="s">
        <v>7</v>
      </c>
      <c r="L7" s="92" t="s">
        <v>28</v>
      </c>
      <c r="M7" s="28"/>
      <c r="N7" s="107" t="s">
        <v>14</v>
      </c>
      <c r="O7" s="108"/>
      <c r="P7" s="109" t="s">
        <v>19</v>
      </c>
      <c r="Q7" s="110"/>
    </row>
    <row r="8" spans="1:18" x14ac:dyDescent="0.35">
      <c r="B8" s="59" t="s">
        <v>13</v>
      </c>
      <c r="C8" s="11"/>
      <c r="D8" s="11"/>
      <c r="E8" s="11"/>
      <c r="F8" s="11"/>
      <c r="G8" s="12"/>
      <c r="H8" s="12"/>
      <c r="I8" s="12"/>
      <c r="J8" s="12"/>
      <c r="K8" s="60"/>
      <c r="L8" s="13"/>
      <c r="M8" s="29"/>
      <c r="N8" s="35"/>
      <c r="O8" s="11"/>
      <c r="P8" s="81"/>
      <c r="Q8" s="36"/>
    </row>
    <row r="9" spans="1:18" s="22" customFormat="1" x14ac:dyDescent="0.35">
      <c r="B9" s="61" t="s">
        <v>54</v>
      </c>
      <c r="C9" s="37">
        <v>0.02</v>
      </c>
      <c r="D9" s="21" t="s">
        <v>0</v>
      </c>
      <c r="E9" s="20" t="s">
        <v>3</v>
      </c>
      <c r="F9" s="20">
        <v>50</v>
      </c>
      <c r="G9" s="21" t="s">
        <v>0</v>
      </c>
      <c r="H9" s="20">
        <v>1</v>
      </c>
      <c r="I9" s="20">
        <v>1</v>
      </c>
      <c r="J9" s="20">
        <v>1</v>
      </c>
      <c r="K9" s="62">
        <f t="shared" ref="K9" si="0">J9*H9*I9</f>
        <v>1</v>
      </c>
      <c r="L9" s="98">
        <f>SUM(($D$3*K9)+($D$3*$D$4/100)+($D$3*$D$5/100))</f>
        <v>0</v>
      </c>
      <c r="M9" s="30"/>
      <c r="N9" s="79">
        <v>50</v>
      </c>
      <c r="O9" s="21" t="s">
        <v>22</v>
      </c>
      <c r="P9" s="82">
        <f>ROUNDUP(SUM(L9*F9/N9*1.05),0)</f>
        <v>0</v>
      </c>
      <c r="Q9" s="32" t="s">
        <v>21</v>
      </c>
      <c r="R9" s="38"/>
    </row>
    <row r="10" spans="1:18" x14ac:dyDescent="0.35">
      <c r="B10" s="63" t="s">
        <v>111</v>
      </c>
      <c r="C10" s="14">
        <v>10</v>
      </c>
      <c r="D10" s="15" t="s">
        <v>1</v>
      </c>
      <c r="E10" s="24" t="s">
        <v>3</v>
      </c>
      <c r="F10" s="24">
        <v>10</v>
      </c>
      <c r="G10" s="15" t="s">
        <v>1</v>
      </c>
      <c r="H10" s="24">
        <v>1</v>
      </c>
      <c r="I10" s="24">
        <v>1</v>
      </c>
      <c r="J10" s="24">
        <v>1</v>
      </c>
      <c r="K10" s="64">
        <f>J10*H10*I10</f>
        <v>1</v>
      </c>
      <c r="L10" s="16">
        <f>SUM($D$3*K10)</f>
        <v>0</v>
      </c>
      <c r="M10" s="30"/>
      <c r="N10" s="79">
        <v>10</v>
      </c>
      <c r="O10" s="21" t="s">
        <v>20</v>
      </c>
      <c r="P10" s="83">
        <f>ROUNDUP(SUM(L10*F10/N10*1.05),0)</f>
        <v>0</v>
      </c>
      <c r="Q10" s="32" t="s">
        <v>21</v>
      </c>
    </row>
    <row r="11" spans="1:18" x14ac:dyDescent="0.35">
      <c r="B11" s="63" t="s">
        <v>2</v>
      </c>
      <c r="C11" s="8" t="s">
        <v>5</v>
      </c>
      <c r="D11" s="15" t="s">
        <v>1</v>
      </c>
      <c r="E11" s="24" t="s">
        <v>3</v>
      </c>
      <c r="F11" s="24">
        <v>100</v>
      </c>
      <c r="G11" s="15" t="s">
        <v>1</v>
      </c>
      <c r="H11" s="24">
        <v>1</v>
      </c>
      <c r="I11" s="24">
        <v>1</v>
      </c>
      <c r="J11" s="24">
        <v>1</v>
      </c>
      <c r="K11" s="64">
        <f t="shared" ref="K11:K13" si="1">J11*H11*I11</f>
        <v>1</v>
      </c>
      <c r="L11" s="16">
        <f t="shared" ref="L11:L17" si="2">SUM($D$3*K11)</f>
        <v>0</v>
      </c>
      <c r="M11" s="30"/>
      <c r="N11" s="79">
        <v>100</v>
      </c>
      <c r="O11" s="21" t="s">
        <v>62</v>
      </c>
      <c r="P11" s="83">
        <f t="shared" ref="P11" si="3">ROUNDUP(SUM(L11*F11/N11*1.05),0)</f>
        <v>0</v>
      </c>
      <c r="Q11" s="32" t="s">
        <v>21</v>
      </c>
      <c r="R11" s="10"/>
    </row>
    <row r="12" spans="1:18" s="72" customFormat="1" ht="41.25" customHeight="1" x14ac:dyDescent="0.35">
      <c r="B12" s="158" t="s">
        <v>109</v>
      </c>
      <c r="C12" s="56" t="s">
        <v>57</v>
      </c>
      <c r="D12" s="57" t="s">
        <v>0</v>
      </c>
      <c r="E12" s="73" t="s">
        <v>3</v>
      </c>
      <c r="F12" s="58">
        <v>1</v>
      </c>
      <c r="G12" s="58" t="s">
        <v>59</v>
      </c>
      <c r="H12" s="73">
        <v>1</v>
      </c>
      <c r="I12" s="73">
        <v>1</v>
      </c>
      <c r="J12" s="73">
        <v>1</v>
      </c>
      <c r="K12" s="74">
        <f t="shared" si="1"/>
        <v>1</v>
      </c>
      <c r="L12" s="75">
        <f t="shared" si="2"/>
        <v>0</v>
      </c>
      <c r="M12" s="30"/>
      <c r="N12" s="79">
        <v>1</v>
      </c>
      <c r="O12" s="76" t="s">
        <v>63</v>
      </c>
      <c r="P12" s="83">
        <f>ROUNDUP(SUM(L12*F12/N12*1.05),0)</f>
        <v>0</v>
      </c>
      <c r="Q12" s="77" t="s">
        <v>21</v>
      </c>
      <c r="R12" s="78"/>
    </row>
    <row r="13" spans="1:18" ht="32.25" customHeight="1" x14ac:dyDescent="0.35">
      <c r="A13" s="17"/>
      <c r="B13" s="158" t="s">
        <v>110</v>
      </c>
      <c r="C13" s="56" t="s">
        <v>58</v>
      </c>
      <c r="D13" s="57" t="s">
        <v>0</v>
      </c>
      <c r="E13" s="73" t="s">
        <v>3</v>
      </c>
      <c r="F13" s="58">
        <v>160</v>
      </c>
      <c r="G13" s="58" t="s">
        <v>1</v>
      </c>
      <c r="H13" s="73">
        <v>1</v>
      </c>
      <c r="I13" s="73">
        <v>1</v>
      </c>
      <c r="J13" s="73">
        <v>1</v>
      </c>
      <c r="K13" s="74">
        <f t="shared" si="1"/>
        <v>1</v>
      </c>
      <c r="L13" s="75">
        <f t="shared" si="2"/>
        <v>0</v>
      </c>
      <c r="M13" s="30"/>
      <c r="N13" s="79">
        <v>80</v>
      </c>
      <c r="O13" s="76" t="s">
        <v>62</v>
      </c>
      <c r="P13" s="83">
        <f>ROUNDUP(SUM(L13*F13/N13*1.05),0)</f>
        <v>0</v>
      </c>
      <c r="Q13" s="77" t="s">
        <v>21</v>
      </c>
      <c r="R13" s="10"/>
    </row>
    <row r="14" spans="1:18" x14ac:dyDescent="0.35">
      <c r="B14" s="63" t="s">
        <v>53</v>
      </c>
      <c r="C14" s="24">
        <v>50</v>
      </c>
      <c r="D14" s="15" t="s">
        <v>1</v>
      </c>
      <c r="E14" s="24" t="s">
        <v>6</v>
      </c>
      <c r="F14" s="24">
        <v>50</v>
      </c>
      <c r="G14" s="15" t="s">
        <v>1</v>
      </c>
      <c r="H14" s="24">
        <v>3</v>
      </c>
      <c r="I14" s="24">
        <v>1</v>
      </c>
      <c r="J14" s="24">
        <v>5</v>
      </c>
      <c r="K14" s="64">
        <f t="shared" ref="K14:K15" si="4">J14*H14*I14</f>
        <v>15</v>
      </c>
      <c r="L14" s="16">
        <f t="shared" si="2"/>
        <v>0</v>
      </c>
      <c r="M14" s="30"/>
      <c r="N14" s="79">
        <v>100</v>
      </c>
      <c r="O14" s="21" t="s">
        <v>60</v>
      </c>
      <c r="P14" s="31">
        <f>ROUNDUP((SUM(L14/N14)*1.05),0)</f>
        <v>0</v>
      </c>
      <c r="Q14" s="32" t="s">
        <v>12</v>
      </c>
      <c r="R14" s="10"/>
    </row>
    <row r="15" spans="1:18" x14ac:dyDescent="0.35">
      <c r="B15" s="63" t="s">
        <v>107</v>
      </c>
      <c r="C15" s="24">
        <v>500</v>
      </c>
      <c r="D15" s="15" t="s">
        <v>26</v>
      </c>
      <c r="E15" s="24" t="s">
        <v>41</v>
      </c>
      <c r="F15" s="24">
        <v>1000</v>
      </c>
      <c r="G15" s="15" t="s">
        <v>0</v>
      </c>
      <c r="H15" s="24">
        <v>1</v>
      </c>
      <c r="I15" s="24">
        <v>2</v>
      </c>
      <c r="J15" s="24">
        <v>1</v>
      </c>
      <c r="K15" s="64">
        <f t="shared" si="4"/>
        <v>2</v>
      </c>
      <c r="L15" s="16">
        <f t="shared" si="2"/>
        <v>0</v>
      </c>
      <c r="M15" s="30"/>
      <c r="N15" s="79">
        <v>1</v>
      </c>
      <c r="O15" s="21" t="s">
        <v>29</v>
      </c>
      <c r="P15" s="31">
        <f t="shared" ref="P15:P16" si="5">ROUNDUP((SUM(L15/N15)*1.05),0)</f>
        <v>0</v>
      </c>
      <c r="Q15" s="33" t="s">
        <v>30</v>
      </c>
      <c r="R15" s="10"/>
    </row>
    <row r="16" spans="1:18" x14ac:dyDescent="0.35">
      <c r="B16" s="63" t="s">
        <v>48</v>
      </c>
      <c r="C16" s="24">
        <v>500</v>
      </c>
      <c r="D16" s="15" t="s">
        <v>0</v>
      </c>
      <c r="E16" s="24" t="s">
        <v>41</v>
      </c>
      <c r="F16" s="24">
        <v>1000</v>
      </c>
      <c r="G16" s="15" t="s">
        <v>0</v>
      </c>
      <c r="H16" s="24">
        <v>1</v>
      </c>
      <c r="I16" s="24">
        <v>2</v>
      </c>
      <c r="J16" s="24">
        <v>1</v>
      </c>
      <c r="K16" s="64">
        <f>J16*H16*I16</f>
        <v>2</v>
      </c>
      <c r="L16" s="16">
        <f t="shared" si="2"/>
        <v>0</v>
      </c>
      <c r="M16" s="30"/>
      <c r="N16" s="79">
        <v>1</v>
      </c>
      <c r="O16" s="21" t="s">
        <v>29</v>
      </c>
      <c r="P16" s="61">
        <f t="shared" si="5"/>
        <v>0</v>
      </c>
      <c r="Q16" s="33" t="s">
        <v>30</v>
      </c>
      <c r="R16" s="10"/>
    </row>
    <row r="17" spans="2:19" ht="16" thickBot="1" x14ac:dyDescent="0.4">
      <c r="B17" s="65" t="s">
        <v>55</v>
      </c>
      <c r="C17" s="66">
        <v>0.1</v>
      </c>
      <c r="D17" s="67" t="s">
        <v>0</v>
      </c>
      <c r="E17" s="68" t="s">
        <v>42</v>
      </c>
      <c r="F17" s="68">
        <v>100</v>
      </c>
      <c r="G17" s="67" t="s">
        <v>0</v>
      </c>
      <c r="H17" s="68">
        <v>1</v>
      </c>
      <c r="I17" s="68">
        <v>1</v>
      </c>
      <c r="J17" s="68">
        <v>1</v>
      </c>
      <c r="K17" s="69">
        <f>J17*H17*I17</f>
        <v>1</v>
      </c>
      <c r="L17" s="70">
        <f t="shared" si="2"/>
        <v>0</v>
      </c>
      <c r="M17" s="30"/>
      <c r="N17" s="80">
        <v>100</v>
      </c>
      <c r="O17" s="34" t="s">
        <v>64</v>
      </c>
      <c r="P17" s="65">
        <f>ROUNDUP((SUM(L17*F17/N17)*1.05),0)</f>
        <v>0</v>
      </c>
      <c r="Q17" s="71" t="s">
        <v>31</v>
      </c>
      <c r="R17" s="18"/>
      <c r="S17" s="18"/>
    </row>
    <row r="18" spans="2:19" x14ac:dyDescent="0.35">
      <c r="B18" s="101" t="s">
        <v>69</v>
      </c>
      <c r="C18" s="102"/>
    </row>
    <row r="19" spans="2:19" x14ac:dyDescent="0.35">
      <c r="B19" s="101" t="s">
        <v>108</v>
      </c>
      <c r="D19" s="18"/>
      <c r="E19" s="18"/>
      <c r="F19" s="18"/>
      <c r="G19" s="18"/>
      <c r="H19" s="18"/>
      <c r="I19" s="18"/>
      <c r="J19" s="18"/>
      <c r="K19" s="18"/>
      <c r="L19" s="18"/>
      <c r="M19" s="18"/>
      <c r="N19" s="18"/>
      <c r="O19" s="18"/>
      <c r="P19" s="18"/>
    </row>
    <row r="20" spans="2:19" x14ac:dyDescent="0.35">
      <c r="B20" s="120" t="s">
        <v>122</v>
      </c>
      <c r="C20" s="120"/>
      <c r="D20" s="120"/>
      <c r="E20" s="120"/>
      <c r="F20" s="120"/>
      <c r="G20" s="120"/>
      <c r="H20" s="120"/>
      <c r="I20" s="120"/>
      <c r="J20" s="120"/>
      <c r="K20" s="120"/>
      <c r="L20" s="120"/>
      <c r="M20" s="120"/>
      <c r="N20" s="120"/>
      <c r="O20" s="120"/>
      <c r="P20" s="120"/>
      <c r="Q20" s="120"/>
    </row>
    <row r="21" spans="2:19" ht="14" customHeight="1" x14ac:dyDescent="0.35">
      <c r="B21" s="120"/>
      <c r="C21" s="120"/>
      <c r="D21" s="120"/>
      <c r="E21" s="120"/>
      <c r="F21" s="120"/>
      <c r="G21" s="120"/>
      <c r="H21" s="120"/>
      <c r="I21" s="120"/>
      <c r="J21" s="120"/>
      <c r="K21" s="120"/>
      <c r="L21" s="120"/>
      <c r="M21" s="120"/>
      <c r="N21" s="120"/>
      <c r="O21" s="120"/>
      <c r="P21" s="120"/>
      <c r="Q21" s="120"/>
    </row>
    <row r="22" spans="2:19" x14ac:dyDescent="0.35">
      <c r="B22" s="100" t="s">
        <v>112</v>
      </c>
      <c r="C22" s="86"/>
      <c r="D22" s="86"/>
      <c r="E22" s="86"/>
      <c r="F22" s="86"/>
      <c r="G22" s="86"/>
      <c r="H22" s="86"/>
      <c r="I22" s="86"/>
      <c r="J22" s="86"/>
      <c r="K22" s="86"/>
      <c r="L22" s="86"/>
      <c r="M22" s="86"/>
      <c r="N22" s="86"/>
      <c r="O22" s="86"/>
      <c r="P22" s="86"/>
      <c r="Q22" s="86"/>
    </row>
    <row r="23" spans="2:19" ht="16" thickBot="1" x14ac:dyDescent="0.4">
      <c r="D23" s="18"/>
      <c r="E23" s="18"/>
      <c r="F23" s="18"/>
      <c r="G23" s="18"/>
      <c r="H23" s="18"/>
      <c r="I23" s="18"/>
      <c r="J23" s="18"/>
      <c r="K23" s="18"/>
      <c r="L23" s="18"/>
      <c r="M23" s="18"/>
      <c r="N23" s="18"/>
      <c r="O23" s="18"/>
      <c r="P23" s="18"/>
    </row>
    <row r="24" spans="2:19" ht="57.75" customHeight="1" thickBot="1" x14ac:dyDescent="0.4">
      <c r="B24" s="93" t="s">
        <v>24</v>
      </c>
      <c r="C24" s="94" t="s">
        <v>18</v>
      </c>
      <c r="D24" s="95" t="s">
        <v>25</v>
      </c>
      <c r="E24" s="19"/>
      <c r="G24" s="18"/>
      <c r="H24" s="18"/>
      <c r="I24" s="18"/>
      <c r="J24" s="18"/>
      <c r="K24" s="18"/>
      <c r="L24" s="18"/>
      <c r="M24" s="18"/>
      <c r="N24" s="18"/>
      <c r="O24" s="18"/>
      <c r="P24" s="18"/>
    </row>
    <row r="25" spans="2:19" x14ac:dyDescent="0.35">
      <c r="B25" s="48" t="s">
        <v>70</v>
      </c>
      <c r="C25" s="44">
        <v>2</v>
      </c>
      <c r="D25" s="52">
        <f t="shared" ref="D25:D35" si="6">SUM($D$3)*C25</f>
        <v>0</v>
      </c>
      <c r="E25" s="19"/>
      <c r="G25" s="18"/>
      <c r="H25" s="18"/>
      <c r="I25" s="18"/>
      <c r="J25" s="18"/>
      <c r="K25" s="18"/>
      <c r="L25" s="18"/>
      <c r="M25" s="18"/>
      <c r="N25" s="18"/>
      <c r="O25" s="18"/>
      <c r="P25" s="18"/>
    </row>
    <row r="26" spans="2:19" x14ac:dyDescent="0.35">
      <c r="B26" s="49" t="s">
        <v>73</v>
      </c>
      <c r="C26" s="53">
        <v>2</v>
      </c>
      <c r="D26" s="54">
        <f t="shared" si="6"/>
        <v>0</v>
      </c>
      <c r="E26" s="19"/>
      <c r="G26" s="18"/>
      <c r="H26" s="18"/>
      <c r="I26" s="18"/>
      <c r="J26" s="18"/>
      <c r="K26" s="18"/>
      <c r="L26" s="18"/>
      <c r="M26" s="18"/>
      <c r="N26" s="18"/>
      <c r="O26" s="18"/>
      <c r="P26" s="18"/>
    </row>
    <row r="27" spans="2:19" x14ac:dyDescent="0.35">
      <c r="B27" s="49" t="s">
        <v>74</v>
      </c>
      <c r="C27" s="53">
        <v>2</v>
      </c>
      <c r="D27" s="54">
        <f t="shared" si="6"/>
        <v>0</v>
      </c>
      <c r="E27" s="19"/>
      <c r="G27" s="18"/>
      <c r="H27" s="18"/>
      <c r="I27" s="18"/>
      <c r="J27" s="18"/>
      <c r="K27" s="18"/>
      <c r="L27" s="18"/>
      <c r="M27" s="18"/>
      <c r="N27" s="18"/>
      <c r="O27" s="18"/>
      <c r="P27" s="18"/>
    </row>
    <row r="28" spans="2:19" x14ac:dyDescent="0.35">
      <c r="B28" s="49" t="s">
        <v>71</v>
      </c>
      <c r="C28" s="53">
        <v>4</v>
      </c>
      <c r="D28" s="54">
        <f t="shared" si="6"/>
        <v>0</v>
      </c>
      <c r="E28" s="19"/>
    </row>
    <row r="29" spans="2:19" x14ac:dyDescent="0.35">
      <c r="B29" s="49" t="s">
        <v>72</v>
      </c>
      <c r="C29" s="53">
        <v>2</v>
      </c>
      <c r="D29" s="54">
        <f t="shared" si="6"/>
        <v>0</v>
      </c>
      <c r="E29" s="19"/>
    </row>
    <row r="30" spans="2:19" x14ac:dyDescent="0.35">
      <c r="B30" s="49" t="s">
        <v>75</v>
      </c>
      <c r="C30" s="53">
        <v>1</v>
      </c>
      <c r="D30" s="54">
        <f t="shared" si="6"/>
        <v>0</v>
      </c>
      <c r="E30" s="19"/>
    </row>
    <row r="31" spans="2:19" x14ac:dyDescent="0.35">
      <c r="B31" s="49" t="s">
        <v>76</v>
      </c>
      <c r="C31" s="53">
        <v>1</v>
      </c>
      <c r="D31" s="54">
        <f t="shared" si="6"/>
        <v>0</v>
      </c>
      <c r="E31" s="19"/>
    </row>
    <row r="32" spans="2:19" x14ac:dyDescent="0.35">
      <c r="B32" s="49" t="s">
        <v>56</v>
      </c>
      <c r="C32" s="53">
        <v>1</v>
      </c>
      <c r="D32" s="54">
        <f t="shared" si="6"/>
        <v>0</v>
      </c>
      <c r="E32" s="19"/>
    </row>
    <row r="33" spans="2:8" x14ac:dyDescent="0.35">
      <c r="B33" s="49" t="s">
        <v>11</v>
      </c>
      <c r="C33" s="53">
        <v>2</v>
      </c>
      <c r="D33" s="54">
        <f t="shared" si="6"/>
        <v>0</v>
      </c>
      <c r="E33" s="19"/>
    </row>
    <row r="34" spans="2:8" x14ac:dyDescent="0.35">
      <c r="B34" s="49" t="s">
        <v>50</v>
      </c>
      <c r="C34" s="53">
        <v>1</v>
      </c>
      <c r="D34" s="54">
        <f t="shared" si="6"/>
        <v>0</v>
      </c>
      <c r="E34" s="19"/>
    </row>
    <row r="35" spans="2:8" x14ac:dyDescent="0.35">
      <c r="B35" s="49" t="s">
        <v>113</v>
      </c>
      <c r="C35" s="53">
        <v>40</v>
      </c>
      <c r="D35" s="54">
        <f t="shared" si="6"/>
        <v>0</v>
      </c>
      <c r="E35" s="47" t="s">
        <v>65</v>
      </c>
    </row>
    <row r="36" spans="2:8" ht="31" x14ac:dyDescent="0.35">
      <c r="B36" s="49" t="s">
        <v>77</v>
      </c>
      <c r="C36" s="53">
        <v>4</v>
      </c>
      <c r="D36" s="99">
        <f>SUM(($D$3*C36)+($D$3*$D$4/100*C36))</f>
        <v>0</v>
      </c>
      <c r="E36" s="47" t="s">
        <v>65</v>
      </c>
    </row>
    <row r="37" spans="2:8" ht="31" x14ac:dyDescent="0.35">
      <c r="B37" s="49" t="s">
        <v>78</v>
      </c>
      <c r="C37" s="53">
        <v>2</v>
      </c>
      <c r="D37" s="54">
        <f>ROUNDUP((($D$3*$D$5/100)*C37),0)</f>
        <v>0</v>
      </c>
      <c r="E37" s="47" t="s">
        <v>65</v>
      </c>
    </row>
    <row r="38" spans="2:8" ht="31" x14ac:dyDescent="0.35">
      <c r="B38" s="49" t="s">
        <v>80</v>
      </c>
      <c r="C38" s="53">
        <v>2</v>
      </c>
      <c r="D38" s="54">
        <f>ROUNDUP((($D$3*$D$5/100)*C38),0)</f>
        <v>0</v>
      </c>
      <c r="E38" s="47" t="s">
        <v>65</v>
      </c>
    </row>
    <row r="39" spans="2:8" x14ac:dyDescent="0.35">
      <c r="B39" s="49" t="s">
        <v>79</v>
      </c>
      <c r="C39" s="53">
        <v>1</v>
      </c>
      <c r="D39" s="54">
        <f>ROUNDUP((($D$3*$D$5/100)*C39),0)</f>
        <v>0</v>
      </c>
      <c r="E39" s="47" t="s">
        <v>65</v>
      </c>
    </row>
    <row r="40" spans="2:8" x14ac:dyDescent="0.35">
      <c r="B40" s="49" t="s">
        <v>81</v>
      </c>
      <c r="C40" s="53">
        <v>4</v>
      </c>
      <c r="D40" s="54">
        <f>SUM($D$3)*C40</f>
        <v>0</v>
      </c>
      <c r="E40" s="47" t="s">
        <v>65</v>
      </c>
    </row>
    <row r="41" spans="2:8" ht="16" thickBot="1" x14ac:dyDescent="0.4">
      <c r="B41" s="50" t="s">
        <v>114</v>
      </c>
      <c r="C41" s="51">
        <v>0.5</v>
      </c>
      <c r="D41" s="55">
        <f>SUM($D$3)*C41</f>
        <v>0</v>
      </c>
      <c r="E41" s="47" t="s">
        <v>65</v>
      </c>
    </row>
    <row r="42" spans="2:8" ht="16.5" customHeight="1" x14ac:dyDescent="0.35">
      <c r="B42" s="141" t="s">
        <v>82</v>
      </c>
      <c r="C42" s="141"/>
      <c r="D42" s="141"/>
      <c r="E42" s="141"/>
      <c r="F42" s="141"/>
      <c r="G42" s="141"/>
      <c r="H42" s="141"/>
    </row>
    <row r="43" spans="2:8" x14ac:dyDescent="0.35">
      <c r="B43" s="141"/>
      <c r="C43" s="141"/>
      <c r="D43" s="141"/>
      <c r="E43" s="141"/>
      <c r="F43" s="141"/>
      <c r="G43" s="141"/>
      <c r="H43" s="141"/>
    </row>
    <row r="44" spans="2:8" x14ac:dyDescent="0.35">
      <c r="B44" s="141"/>
      <c r="C44" s="141"/>
      <c r="D44" s="141"/>
      <c r="E44" s="141"/>
      <c r="F44" s="141"/>
      <c r="G44" s="141"/>
      <c r="H44" s="141"/>
    </row>
    <row r="45" spans="2:8" x14ac:dyDescent="0.35">
      <c r="B45" s="142" t="s">
        <v>83</v>
      </c>
      <c r="C45" s="142"/>
      <c r="D45" s="142"/>
      <c r="E45" s="142"/>
      <c r="F45" s="142"/>
      <c r="G45" s="142"/>
      <c r="H45" s="142"/>
    </row>
    <row r="46" spans="2:8" x14ac:dyDescent="0.35">
      <c r="B46" s="142"/>
      <c r="C46" s="142"/>
      <c r="D46" s="142"/>
      <c r="E46" s="142"/>
      <c r="F46" s="142"/>
      <c r="G46" s="142"/>
      <c r="H46" s="142"/>
    </row>
    <row r="47" spans="2:8" ht="16" thickBot="1" x14ac:dyDescent="0.4">
      <c r="B47" s="142"/>
      <c r="C47" s="142"/>
      <c r="D47" s="142"/>
      <c r="E47" s="142"/>
      <c r="F47" s="142"/>
      <c r="G47" s="142"/>
      <c r="H47" s="142"/>
    </row>
    <row r="48" spans="2:8" ht="53.25" customHeight="1" thickBot="1" x14ac:dyDescent="0.4">
      <c r="B48" s="96" t="s">
        <v>32</v>
      </c>
      <c r="C48" s="97" t="s">
        <v>52</v>
      </c>
      <c r="D48" s="18"/>
    </row>
    <row r="49" spans="2:4" x14ac:dyDescent="0.35">
      <c r="B49" s="39" t="s">
        <v>84</v>
      </c>
      <c r="C49" s="44">
        <v>2</v>
      </c>
      <c r="D49" s="18"/>
    </row>
    <row r="50" spans="2:4" x14ac:dyDescent="0.35">
      <c r="B50" s="40" t="s">
        <v>85</v>
      </c>
      <c r="C50" s="45">
        <v>1</v>
      </c>
    </row>
    <row r="51" spans="2:4" x14ac:dyDescent="0.35">
      <c r="B51" s="40" t="s">
        <v>87</v>
      </c>
      <c r="C51" s="45">
        <v>1</v>
      </c>
    </row>
    <row r="52" spans="2:4" x14ac:dyDescent="0.35">
      <c r="B52" s="41" t="s">
        <v>86</v>
      </c>
      <c r="C52" s="45">
        <v>4</v>
      </c>
    </row>
    <row r="53" spans="2:4" x14ac:dyDescent="0.35">
      <c r="B53" s="40" t="s">
        <v>88</v>
      </c>
      <c r="C53" s="45">
        <v>1</v>
      </c>
    </row>
    <row r="54" spans="2:4" x14ac:dyDescent="0.35">
      <c r="B54" s="40" t="s">
        <v>89</v>
      </c>
      <c r="C54" s="45">
        <v>1</v>
      </c>
    </row>
    <row r="55" spans="2:4" x14ac:dyDescent="0.35">
      <c r="B55" s="40" t="s">
        <v>35</v>
      </c>
      <c r="C55" s="45">
        <v>2</v>
      </c>
    </row>
    <row r="56" spans="2:4" x14ac:dyDescent="0.35">
      <c r="B56" s="40" t="s">
        <v>36</v>
      </c>
      <c r="C56" s="45">
        <v>2</v>
      </c>
    </row>
    <row r="57" spans="2:4" x14ac:dyDescent="0.35">
      <c r="B57" s="40" t="s">
        <v>90</v>
      </c>
      <c r="C57" s="45">
        <v>4</v>
      </c>
    </row>
    <row r="58" spans="2:4" x14ac:dyDescent="0.35">
      <c r="B58" s="40" t="s">
        <v>38</v>
      </c>
      <c r="C58" s="45">
        <v>1</v>
      </c>
    </row>
    <row r="59" spans="2:4" x14ac:dyDescent="0.35">
      <c r="B59" s="40" t="s">
        <v>33</v>
      </c>
      <c r="C59" s="45">
        <v>1</v>
      </c>
    </row>
    <row r="60" spans="2:4" x14ac:dyDescent="0.35">
      <c r="B60" s="40" t="s">
        <v>91</v>
      </c>
      <c r="C60" s="45">
        <v>2</v>
      </c>
    </row>
    <row r="61" spans="2:4" x14ac:dyDescent="0.35">
      <c r="B61" s="41" t="s">
        <v>92</v>
      </c>
      <c r="C61" s="45">
        <v>2</v>
      </c>
    </row>
    <row r="62" spans="2:4" x14ac:dyDescent="0.35">
      <c r="B62" s="40" t="s">
        <v>34</v>
      </c>
      <c r="C62" s="45">
        <v>2</v>
      </c>
    </row>
    <row r="63" spans="2:4" x14ac:dyDescent="0.35">
      <c r="B63" s="40" t="s">
        <v>51</v>
      </c>
      <c r="C63" s="45">
        <v>1</v>
      </c>
    </row>
    <row r="64" spans="2:4" x14ac:dyDescent="0.35">
      <c r="B64" s="40" t="s">
        <v>39</v>
      </c>
      <c r="C64" s="45">
        <v>1</v>
      </c>
    </row>
    <row r="65" spans="2:8" x14ac:dyDescent="0.35">
      <c r="B65" s="42" t="s">
        <v>93</v>
      </c>
      <c r="C65" s="45">
        <v>1</v>
      </c>
    </row>
    <row r="66" spans="2:8" x14ac:dyDescent="0.35">
      <c r="B66" s="40" t="s">
        <v>94</v>
      </c>
      <c r="C66" s="45">
        <v>2</v>
      </c>
    </row>
    <row r="67" spans="2:8" x14ac:dyDescent="0.35">
      <c r="B67" s="40" t="s">
        <v>95</v>
      </c>
      <c r="C67" s="45">
        <v>1</v>
      </c>
    </row>
    <row r="68" spans="2:8" ht="16" thickBot="1" x14ac:dyDescent="0.4">
      <c r="B68" s="43" t="s">
        <v>96</v>
      </c>
      <c r="C68" s="46">
        <v>1</v>
      </c>
    </row>
    <row r="70" spans="2:8" ht="16" thickBot="1" x14ac:dyDescent="0.4"/>
    <row r="71" spans="2:8" ht="16" thickBot="1" x14ac:dyDescent="0.4">
      <c r="B71" s="135" t="s">
        <v>115</v>
      </c>
      <c r="C71" s="136"/>
      <c r="D71" s="136"/>
      <c r="E71" s="136"/>
      <c r="F71" s="136"/>
      <c r="G71" s="136"/>
      <c r="H71" s="137"/>
    </row>
    <row r="72" spans="2:8" x14ac:dyDescent="0.35">
      <c r="B72" s="138" t="s">
        <v>43</v>
      </c>
      <c r="C72" s="139"/>
      <c r="D72" s="139"/>
      <c r="E72" s="139"/>
      <c r="F72" s="139"/>
      <c r="G72" s="139"/>
      <c r="H72" s="140"/>
    </row>
    <row r="73" spans="2:8" x14ac:dyDescent="0.35">
      <c r="B73" s="111" t="s">
        <v>44</v>
      </c>
      <c r="C73" s="112"/>
      <c r="D73" s="112"/>
      <c r="E73" s="112"/>
      <c r="F73" s="112"/>
      <c r="G73" s="112"/>
      <c r="H73" s="113"/>
    </row>
    <row r="74" spans="2:8" ht="16" thickBot="1" x14ac:dyDescent="0.4">
      <c r="B74" s="114" t="s">
        <v>45</v>
      </c>
      <c r="C74" s="115"/>
      <c r="D74" s="115"/>
      <c r="E74" s="115"/>
      <c r="F74" s="115"/>
      <c r="G74" s="115"/>
      <c r="H74" s="116"/>
    </row>
    <row r="75" spans="2:8" x14ac:dyDescent="0.35">
      <c r="B75" s="117" t="s">
        <v>116</v>
      </c>
      <c r="C75" s="118"/>
      <c r="D75" s="118"/>
      <c r="E75" s="118"/>
      <c r="F75" s="118"/>
      <c r="G75" s="118"/>
      <c r="H75" s="119"/>
    </row>
    <row r="76" spans="2:8" ht="33" customHeight="1" x14ac:dyDescent="0.35">
      <c r="B76" s="143" t="s">
        <v>121</v>
      </c>
      <c r="C76" s="144"/>
      <c r="D76" s="144"/>
      <c r="E76" s="144"/>
      <c r="F76" s="144"/>
      <c r="G76" s="144"/>
      <c r="H76" s="145"/>
    </row>
    <row r="77" spans="2:8" x14ac:dyDescent="0.35">
      <c r="B77" s="146" t="s">
        <v>97</v>
      </c>
      <c r="C77" s="147"/>
      <c r="D77" s="147"/>
      <c r="E77" s="147"/>
      <c r="F77" s="147"/>
      <c r="G77" s="147"/>
      <c r="H77" s="148"/>
    </row>
    <row r="78" spans="2:8" ht="16" thickBot="1" x14ac:dyDescent="0.4">
      <c r="B78" s="149" t="s">
        <v>98</v>
      </c>
      <c r="C78" s="150"/>
      <c r="D78" s="150"/>
      <c r="E78" s="150"/>
      <c r="F78" s="150"/>
      <c r="G78" s="150"/>
      <c r="H78" s="151"/>
    </row>
    <row r="79" spans="2:8" x14ac:dyDescent="0.35">
      <c r="B79" s="152" t="s">
        <v>99</v>
      </c>
      <c r="C79" s="153"/>
      <c r="D79" s="153"/>
      <c r="E79" s="153"/>
      <c r="F79" s="153"/>
      <c r="G79" s="153"/>
      <c r="H79" s="154"/>
    </row>
    <row r="80" spans="2:8" x14ac:dyDescent="0.35">
      <c r="B80" s="128" t="s">
        <v>61</v>
      </c>
      <c r="C80" s="129"/>
      <c r="D80" s="129"/>
      <c r="E80" s="129"/>
      <c r="F80" s="129"/>
      <c r="G80" s="129"/>
      <c r="H80" s="130"/>
    </row>
    <row r="81" spans="2:8" ht="35.15" customHeight="1" x14ac:dyDescent="0.35">
      <c r="B81" s="155" t="s">
        <v>100</v>
      </c>
      <c r="C81" s="156"/>
      <c r="D81" s="156"/>
      <c r="E81" s="156"/>
      <c r="F81" s="156"/>
      <c r="G81" s="156"/>
      <c r="H81" s="157"/>
    </row>
    <row r="82" spans="2:8" ht="32.5" customHeight="1" x14ac:dyDescent="0.35">
      <c r="B82" s="121" t="s">
        <v>118</v>
      </c>
      <c r="C82" s="122"/>
      <c r="D82" s="122"/>
      <c r="E82" s="122"/>
      <c r="F82" s="122"/>
      <c r="G82" s="122"/>
      <c r="H82" s="123"/>
    </row>
    <row r="83" spans="2:8" ht="16" thickBot="1" x14ac:dyDescent="0.4">
      <c r="B83" s="124" t="s">
        <v>117</v>
      </c>
      <c r="C83" s="125"/>
      <c r="D83" s="125"/>
      <c r="E83" s="125"/>
      <c r="F83" s="125"/>
      <c r="G83" s="125"/>
      <c r="H83" s="126"/>
    </row>
    <row r="84" spans="2:8" ht="33" customHeight="1" x14ac:dyDescent="0.35">
      <c r="B84" s="127" t="s">
        <v>119</v>
      </c>
      <c r="C84" s="127"/>
      <c r="D84" s="127"/>
      <c r="E84" s="127"/>
      <c r="F84" s="127"/>
      <c r="G84" s="127"/>
      <c r="H84" s="127"/>
    </row>
  </sheetData>
  <sheetProtection algorithmName="SHA-512" hashValue="oNUcVW6jmSQ9OVAPzHyAn1WD0Eu3esiAHync0hdTyNzjz5GHgsCugARbL4jNvAMa//etYoSYGIAmaytBnzQ4Vg==" saltValue="JH25adI6OJGnSJCQbqn7bA==" spinCount="100000" sheet="1" objects="1" scenarios="1"/>
  <mergeCells count="22">
    <mergeCell ref="B82:H82"/>
    <mergeCell ref="B83:H83"/>
    <mergeCell ref="B84:H84"/>
    <mergeCell ref="B80:H80"/>
    <mergeCell ref="B3:C3"/>
    <mergeCell ref="B4:C4"/>
    <mergeCell ref="B5:C5"/>
    <mergeCell ref="B71:H71"/>
    <mergeCell ref="B72:H72"/>
    <mergeCell ref="B42:H44"/>
    <mergeCell ref="B45:H47"/>
    <mergeCell ref="B76:H76"/>
    <mergeCell ref="B77:H77"/>
    <mergeCell ref="B78:H78"/>
    <mergeCell ref="B79:H79"/>
    <mergeCell ref="B81:H81"/>
    <mergeCell ref="N7:O7"/>
    <mergeCell ref="P7:Q7"/>
    <mergeCell ref="B73:H73"/>
    <mergeCell ref="B74:H74"/>
    <mergeCell ref="B75:H75"/>
    <mergeCell ref="B20:Q21"/>
  </mergeCells>
  <pageMargins left="0.7" right="0.7" top="0.75" bottom="0.75" header="0.3" footer="0.3"/>
  <pageSetup scale="39" orientation="landscape" horizontalDpi="4294967292" verticalDpi="4294967292" r:id="rId1"/>
  <rowBreaks count="1" manualBreakCount="1">
    <brk id="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B7"/>
  <sheetViews>
    <sheetView workbookViewId="0">
      <selection activeCell="E7" sqref="E7"/>
    </sheetView>
  </sheetViews>
  <sheetFormatPr defaultRowHeight="15.5" x14ac:dyDescent="0.35"/>
  <sheetData>
    <row r="6" spans="2:2" x14ac:dyDescent="0.35">
      <c r="B6" t="s">
        <v>4</v>
      </c>
    </row>
    <row r="7" spans="2:2" x14ac:dyDescent="0.35">
      <c r="B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Chirurgie de hydrocèle-hernie</vt:lpstr>
      <vt:lpstr>Sheet1</vt:lpstr>
    </vt:vector>
  </TitlesOfParts>
  <Company>Emory Eye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Haddad</dc:creator>
  <cp:lastModifiedBy>Stephanie Parker</cp:lastModifiedBy>
  <cp:lastPrinted>2019-05-22T16:14:40Z</cp:lastPrinted>
  <dcterms:created xsi:type="dcterms:W3CDTF">2015-12-18T15:36:20Z</dcterms:created>
  <dcterms:modified xsi:type="dcterms:W3CDTF">2019-05-31T11:34:57Z</dcterms:modified>
</cp:coreProperties>
</file>